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FA Inventory" sheetId="1" state="visible" r:id="rId3"/>
    <sheet name="Category Summary" sheetId="2" state="visible" r:id="rId4"/>
    <sheet name="Carrier Requirements" sheetId="3" state="visible" r:id="rId5"/>
    <sheet name="Remediation Plan" sheetId="4" state="visible" r:id="rId6"/>
    <sheet name="About" sheetId="5" state="visible" r:id="rId7"/>
  </sheets>
  <definedNames>
    <definedName function="false" hidden="false" localSheetId="0" name="_xlnm.Print_Titles" vbProcedure="false">'MFA Inventory'!$12:$12</definedName>
    <definedName function="false" hidden="false" localSheetId="3" name="_xlnm.Print_Titles" vbProcedure="false">'Remediation Plan'!$4:$4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<sst xmlns="http://schemas.openxmlformats.org/spreadsheetml/2006/main" count="124" uniqueCount="117">
  <si>
    <t xml:space="preserve">MFA Coverage Inventory</t>
  </si>
  <si>
    <t xml:space="preserve">Deployment Status Tracker  |  Vendor Security Assessment  |  Free Download  |  Courtesy of First Underwriters Insurance Brokers</t>
  </si>
  <si>
    <t xml:space="preserve">Track multi-factor authentication deployment across all systems, applications, and access points. Blue cells are user input; dropdowns provided for status fields.</t>
  </si>
  <si>
    <t xml:space="preserve">MFA DEPLOYMENT DASHBOARD</t>
  </si>
  <si>
    <t xml:space="preserve">Total Systems:</t>
  </si>
  <si>
    <t xml:space="preserve">In Progress:</t>
  </si>
  <si>
    <t xml:space="preserve">MFA Coverage %:</t>
  </si>
  <si>
    <t xml:space="preserve">MFA Enforced:</t>
  </si>
  <si>
    <t xml:space="preserve">Partial / Planned:</t>
  </si>
  <si>
    <t xml:space="preserve">Gap Count:</t>
  </si>
  <si>
    <t xml:space="preserve">MFA Not Deployed:</t>
  </si>
  <si>
    <t xml:space="preserve">Exceptions:</t>
  </si>
  <si>
    <t xml:space="preserve">Exception Count:</t>
  </si>
  <si>
    <t xml:space="preserve">SYSTEM / APPLICATION INVENTORY</t>
  </si>
  <si>
    <t xml:space="preserve">#</t>
  </si>
  <si>
    <t xml:space="preserve">System / Application
Name</t>
  </si>
  <si>
    <t xml:space="preserve">Category</t>
  </si>
  <si>
    <t xml:space="preserve">Access Type</t>
  </si>
  <si>
    <t xml:space="preserve">User Count
(Approx.)</t>
  </si>
  <si>
    <t xml:space="preserve">MFA Status</t>
  </si>
  <si>
    <t xml:space="preserve">MFA Method</t>
  </si>
  <si>
    <t xml:space="preserve">MFA Provider
/ Solution</t>
  </si>
  <si>
    <t xml:space="preserve">Date Deployed
or Target</t>
  </si>
  <si>
    <t xml:space="preserve">Owner /
Responsible</t>
  </si>
  <si>
    <t xml:space="preserve">Risk Level
if No MFA</t>
  </si>
  <si>
    <t xml:space="preserve">Notes / Exceptions
/ Remediation Plan</t>
  </si>
  <si>
    <t xml:space="preserve">MFA Coverage by System Category</t>
  </si>
  <si>
    <t xml:space="preserve">Auto-calculated summary of MFA deployment status across system categories. All values are formulas referencing the MFA Inventory sheet.</t>
  </si>
  <si>
    <t xml:space="preserve">System Category</t>
  </si>
  <si>
    <t xml:space="preserve">Total
Systems</t>
  </si>
  <si>
    <t xml:space="preserve">MFA
Enforced</t>
  </si>
  <si>
    <t xml:space="preserve">In Progress</t>
  </si>
  <si>
    <t xml:space="preserve">Partial /
Planned</t>
  </si>
  <si>
    <t xml:space="preserve">Not Deployed /
Exception</t>
  </si>
  <si>
    <t xml:space="preserve">Coverage %</t>
  </si>
  <si>
    <t xml:space="preserve">Gap Count</t>
  </si>
  <si>
    <t xml:space="preserve">Cloud SaaS</t>
  </si>
  <si>
    <t xml:space="preserve">Cloud IaaS/PaaS</t>
  </si>
  <si>
    <t xml:space="preserve">On-Premise App</t>
  </si>
  <si>
    <t xml:space="preserve">VPN / Remote Access</t>
  </si>
  <si>
    <t xml:space="preserve">Email / Collaboration</t>
  </si>
  <si>
    <t xml:space="preserve">Financial / ERP</t>
  </si>
  <si>
    <t xml:space="preserve">CRM / Sales</t>
  </si>
  <si>
    <t xml:space="preserve">HR / Payroll</t>
  </si>
  <si>
    <t xml:space="preserve">Database</t>
  </si>
  <si>
    <t xml:space="preserve">Network Infrastructure</t>
  </si>
  <si>
    <t xml:space="preserve">Developer Tools</t>
  </si>
  <si>
    <t xml:space="preserve">Customer Portal</t>
  </si>
  <si>
    <t xml:space="preserve">Admin Console</t>
  </si>
  <si>
    <t xml:space="preserve">Other</t>
  </si>
  <si>
    <t xml:space="preserve">TOTAL</t>
  </si>
  <si>
    <t xml:space="preserve">Cyber Insurance Carrier MFA Requirements</t>
  </si>
  <si>
    <t xml:space="preserve">Common MFA requirements from cyber insurance applications and underwriting. Use this as a reference when completing your MFA inventory.</t>
  </si>
  <si>
    <t xml:space="preserve">TYPICAL CARRIER MFA REQUIREMENTS — WHAT UNDERWRITERS ASK</t>
  </si>
  <si>
    <t xml:space="preserve">Requirement Area</t>
  </si>
  <si>
    <t xml:space="preserve">Typically Required?</t>
  </si>
  <si>
    <t xml:space="preserve">Details / Common Application Questions</t>
  </si>
  <si>
    <t xml:space="preserve">MFA for remote / VPN access</t>
  </si>
  <si>
    <t xml:space="preserve">Required</t>
  </si>
  <si>
    <t xml:space="preserve">Nearly all carriers require MFA for any remote access to the corporate network including VPN, RDP, and remote desktop solutions.</t>
  </si>
  <si>
    <t xml:space="preserve">MFA for email (cloud-hosted)</t>
  </si>
  <si>
    <t xml:space="preserve">Microsoft 365, Google Workspace, and other cloud email must have MFA enforced for all users, not just admins.</t>
  </si>
  <si>
    <t xml:space="preserve">MFA for privileged / admin accounts</t>
  </si>
  <si>
    <t xml:space="preserve">All domain admin, system admin, database admin, and cloud admin accounts must have MFA. This is a top declination trigger.</t>
  </si>
  <si>
    <t xml:space="preserve">MFA for cloud infrastructure</t>
  </si>
  <si>
    <t xml:space="preserve">AWS console, Azure portal, GCP console, and any IaaS/PaaS management plane must have MFA enforced.</t>
  </si>
  <si>
    <t xml:space="preserve">MFA for SaaS applications with sensitive data</t>
  </si>
  <si>
    <t xml:space="preserve">Strongly Recommended</t>
  </si>
  <si>
    <t xml:space="preserve">Applications containing PII, PHI, financial data, or customer data should have MFA. Carriers increasingly ask about this.</t>
  </si>
  <si>
    <t xml:space="preserve">MFA for customer-facing portals</t>
  </si>
  <si>
    <t xml:space="preserve">Recommended</t>
  </si>
  <si>
    <t xml:space="preserve">Customer portals with login credentials, especially those containing account or financial data.</t>
  </si>
  <si>
    <t xml:space="preserve">MFA method strength</t>
  </si>
  <si>
    <t xml:space="preserve">Varies</t>
  </si>
  <si>
    <t xml:space="preserve">Some carriers specifically ask if MFA uses app-based (TOTP), push notification, or hardware tokens. SMS-only MFA may not satisfy underwriting requirements.</t>
  </si>
  <si>
    <t xml:space="preserve">MFA for local / console access</t>
  </si>
  <si>
    <t xml:space="preserve">Emerging</t>
  </si>
  <si>
    <t xml:space="preserve">Physical console access to servers and network equipment. Increasingly asked about by sophisticated carriers.</t>
  </si>
  <si>
    <t xml:space="preserve">MFA rollout completeness</t>
  </si>
  <si>
    <t xml:space="preserve">Carriers ask what percentage of users/systems have MFA enforced. Partial deployment may result in sublimits or exclusions.</t>
  </si>
  <si>
    <t xml:space="preserve">MFA exception management</t>
  </si>
  <si>
    <t xml:space="preserve">Asked About</t>
  </si>
  <si>
    <t xml:space="preserve">Carriers want to know if you have a formal process for MFA exceptions and how many exceptions exist.</t>
  </si>
  <si>
    <t xml:space="preserve">Conditional access / risk-based MFA</t>
  </si>
  <si>
    <t xml:space="preserve">Bonus</t>
  </si>
  <si>
    <t xml:space="preserve">Adaptive MFA that adjusts based on location, device, or risk score is viewed favorably but not yet universally required.</t>
  </si>
  <si>
    <t xml:space="preserve">MFA for backup/recovery systems</t>
  </si>
  <si>
    <t xml:space="preserve">Access to backup consoles (Veeam, Commvault, etc.) and disaster recovery systems is an emerging focus area.</t>
  </si>
  <si>
    <t xml:space="preserve">WHY MFA MATTERS FOR CYBER INSURANCE</t>
  </si>
  <si>
    <t xml:space="preserve">•  MFA is the single most commonly required security control on cyber insurance applications. Lack of MFA is the #1 reason for application declination.</t>
  </si>
  <si>
    <t xml:space="preserve">•  Carriers increasingly verify MFA claims during underwriting. Misrepresenting MFA deployment can void coverage or result in claim denial.</t>
  </si>
  <si>
    <t xml:space="preserve">•  SMS-based MFA is considered weak by most carriers. App-based (TOTP), push notification, or hardware token (FIDO2) methods are preferred.</t>
  </si>
  <si>
    <t xml:space="preserve">•  Partial MFA deployment may result in higher premiums, lower limits, coinsurance requirements, or exclusionary endorsements.</t>
  </si>
  <si>
    <t xml:space="preserve">•  Documenting your MFA inventory and remediation plan demonstrates mature risk management and can positively influence underwriting outcomes.</t>
  </si>
  <si>
    <t xml:space="preserve">•  Many carriers now require MFA for all users, not just privileged accounts. "Admin-only" MFA is no longer sufficient for most policies.</t>
  </si>
  <si>
    <t xml:space="preserve">MFA Remediation &amp; Deployment Plan</t>
  </si>
  <si>
    <t xml:space="preserve">Track systems requiring MFA deployment with target dates, owners, and status. Prioritize Critical and High risk systems.</t>
  </si>
  <si>
    <t xml:space="preserve">System / Application</t>
  </si>
  <si>
    <t xml:space="preserve">Current MFA
Status</t>
  </si>
  <si>
    <t xml:space="preserve">Target MFA
Method</t>
  </si>
  <si>
    <t xml:space="preserve">Priority</t>
  </si>
  <si>
    <t xml:space="preserve">Target
Completion</t>
  </si>
  <si>
    <t xml:space="preserve">Assigned To</t>
  </si>
  <si>
    <t xml:space="preserve">Status</t>
  </si>
  <si>
    <t xml:space="preserve">Blockers / Notes</t>
  </si>
  <si>
    <t xml:space="preserve">Deployment Status Tracker  |  Courtesy of First Underwriters Insurance Brokers</t>
  </si>
  <si>
    <t xml:space="preserve">About This Workbook</t>
  </si>
  <si>
    <t xml:space="preserve">Multi-factor authentication (MFA) is the single most important security control evaluated by cyber insurance carriers. This workbook helps organizations inventory every system and application, track MFA deployment status, identify coverage gaps, plan remediation, and document compliance for underwriting purposes. It is designed to accompany the Vendor Security Questionnaire, Security Addendum Template, and Vendor Risk Tiering Matrix on the First Underwriters Vendor Security Assessment page.</t>
  </si>
  <si>
    <t xml:space="preserve">Worksheets Included</t>
  </si>
  <si>
    <t xml:space="preserve">MFA Inventory: Primary tracking sheet with 100 rows for systems/applications. Includes dashboard with auto-calculated totals, coverage percentage, and gap counts. Dropdown validations for Category (14 types), Access Type, MFA Status (7 states), MFA Method (12 types including weak-method warnings), and Risk Level. Color-coded conditional formatting throughout.</t>
  </si>
  <si>
    <t xml:space="preserve">Category Summary: Auto-calculated breakdown of MFA coverage by system category using COUNTIFS formulas. Shows total systems, enforced count, in-progress, partial/planned, not deployed, coverage %, and gap count per category with color-coded coverage thresholds.</t>
  </si>
  <si>
    <t xml:space="preserve">Carrier Requirements: Reference guide of 12 common MFA requirements from cyber insurance applications and underwriting. Includes requirement level (Required/Recommended/Emerging), detailed descriptions, and 6 underwriting tips explaining why MFA matters for cyber insurance.</t>
  </si>
  <si>
    <t xml:space="preserve">Remediation Plan: 50-row project tracker for systems requiring MFA deployment. Includes priority levels (P1 Immediate through P5 Next Cycle), target completion dates, assigned owners, deployment status, and blockers/notes. Color-coded priority and status fields.</t>
  </si>
  <si>
    <t xml:space="preserve">Contact</t>
  </si>
  <si>
    <t xml:space="preserve">First Underwriters Insurance Brokers  |  4055 Lake Washington Blvd NE, Suite 100, Kirkland, WA 98033  |  (425) 242-5357  |  firstunderwriters.com</t>
  </si>
  <si>
    <t xml:space="preserve">Disclaimer</t>
  </si>
  <si>
    <t xml:space="preserve">This workbook is provided by First Underwriters Insurance Brokers as a complimentary resource for informational and risk management purposes only. It does not constitute legal, technical, or professional advice. This template should be customized to fit your specific needs and reviewed by IT leadership and your insurance broker. Completion does not guarantee insurance coverage or claim approval.</t>
  </si>
</sst>
</file>

<file path=xl/styles.xml><?xml version="1.0" encoding="utf-8"?>
<styleSheet xmlns="http://schemas.openxmlformats.org/spreadsheetml/2006/main">
  <numFmts count="5">
    <numFmt numFmtId="164" formatCode="General"/>
    <numFmt numFmtId="165" formatCode="General"/>
    <numFmt numFmtId="166" formatCode="0.0%"/>
    <numFmt numFmtId="167" formatCode="#,##0"/>
    <numFmt numFmtId="168" formatCode="mm/dd/yyyy"/>
  </numFmts>
  <fonts count="19">
    <font>
      <sz val="11"/>
      <color theme="1"/>
      <name val="Calibri"/>
      <family val="2"/>
      <charset val="1"/>
    </font>
    <font>
      <sz val="10"/>
      <name val="Arial"/>
      <family val="0"/>
    </font>
    <font>
      <sz val="10"/>
      <name val="Arial"/>
      <family val="0"/>
    </font>
    <font>
      <sz val="10"/>
      <name val="Arial"/>
      <family val="0"/>
    </font>
    <font>
      <b val="true"/>
      <sz val="18"/>
      <color rgb="FF1B3A5C"/>
      <name val="Arial"/>
      <family val="0"/>
      <charset val="1"/>
    </font>
    <font>
      <sz val="12"/>
      <color rgb="FF2E75B6"/>
      <name val="Arial"/>
      <family val="0"/>
      <charset val="1"/>
    </font>
    <font>
      <i val="true"/>
      <sz val="9"/>
      <color rgb="FF666666"/>
      <name val="Arial"/>
      <family val="0"/>
      <charset val="1"/>
    </font>
    <font>
      <b val="true"/>
      <sz val="13"/>
      <color rgb="FF1B3A5C"/>
      <name val="Arial"/>
      <family val="0"/>
      <charset val="1"/>
    </font>
    <font>
      <b val="true"/>
      <sz val="10"/>
      <color rgb="FF333333"/>
      <name val="Arial"/>
      <family val="0"/>
      <charset val="1"/>
    </font>
    <font>
      <b val="true"/>
      <sz val="11"/>
      <color rgb="FF1B3A5C"/>
      <name val="Arial"/>
      <family val="0"/>
      <charset val="1"/>
    </font>
    <font>
      <b val="true"/>
      <sz val="10"/>
      <color rgb="FFFFFFFF"/>
      <name val="Arial"/>
      <family val="0"/>
      <charset val="1"/>
    </font>
    <font>
      <sz val="10"/>
      <color rgb="FF0000FF"/>
      <name val="Arial"/>
      <family val="0"/>
      <charset val="1"/>
    </font>
    <font>
      <b val="true"/>
      <sz val="10"/>
      <color rgb="FF000000"/>
      <name val="Arial"/>
      <family val="0"/>
      <charset val="1"/>
    </font>
    <font>
      <b val="true"/>
      <sz val="10"/>
      <color rgb="FFB71C1C"/>
      <name val="Arial"/>
      <family val="0"/>
      <charset val="1"/>
    </font>
    <font>
      <sz val="10"/>
      <color rgb="FF333333"/>
      <name val="Arial"/>
      <family val="0"/>
      <charset val="1"/>
    </font>
    <font>
      <b val="true"/>
      <sz val="10"/>
      <color rgb="FFE65100"/>
      <name val="Arial"/>
      <family val="0"/>
      <charset val="1"/>
    </font>
    <font>
      <b val="true"/>
      <sz val="10"/>
      <color rgb="FFF57F17"/>
      <name val="Arial"/>
      <family val="0"/>
      <charset val="1"/>
    </font>
    <font>
      <b val="true"/>
      <sz val="10"/>
      <color rgb="FF666666"/>
      <name val="Arial"/>
      <family val="0"/>
      <charset val="1"/>
    </font>
    <font>
      <b val="true"/>
      <sz val="10"/>
      <color rgb="FF1B5E20"/>
      <name val="Arial"/>
      <family val="0"/>
      <charset val="1"/>
    </font>
  </fonts>
  <fills count="12">
    <fill>
      <patternFill patternType="none"/>
    </fill>
    <fill>
      <patternFill patternType="gray125"/>
    </fill>
    <fill>
      <patternFill patternType="solid">
        <fgColor rgb="FFEBF1F8"/>
        <bgColor rgb="FFFFF8E1"/>
      </patternFill>
    </fill>
    <fill>
      <patternFill patternType="solid">
        <fgColor rgb="FFFFFFFF"/>
        <bgColor rgb="FFFFFFF0"/>
      </patternFill>
    </fill>
    <fill>
      <patternFill patternType="solid">
        <fgColor rgb="FF2E75B6"/>
        <bgColor rgb="FF0066CC"/>
      </patternFill>
    </fill>
    <fill>
      <patternFill patternType="solid">
        <fgColor rgb="FF1B3A5C"/>
        <bgColor rgb="FF333333"/>
      </patternFill>
    </fill>
    <fill>
      <patternFill patternType="solid">
        <fgColor rgb="FFFFFFF0"/>
        <bgColor rgb="FFFFFFFF"/>
      </patternFill>
    </fill>
    <fill>
      <patternFill patternType="solid">
        <fgColor rgb="FFFFCDD2"/>
        <bgColor rgb="FFFFE0B2"/>
      </patternFill>
    </fill>
    <fill>
      <patternFill patternType="solid">
        <fgColor rgb="FFFFE0B2"/>
        <bgColor rgb="FFFFE082"/>
      </patternFill>
    </fill>
    <fill>
      <patternFill patternType="solid">
        <fgColor rgb="FFFFE082"/>
        <bgColor rgb="FFFFE0B2"/>
      </patternFill>
    </fill>
    <fill>
      <patternFill patternType="solid">
        <fgColor rgb="FFFFF8E1"/>
        <bgColor rgb="FFFFFFF0"/>
      </patternFill>
    </fill>
    <fill>
      <patternFill patternType="solid">
        <fgColor rgb="FFC8E6C9"/>
        <bgColor rgb="FFCCCCCC"/>
      </patternFill>
    </fill>
  </fills>
  <borders count="3">
    <border diagonalUp="false" diagonalDown="false">
      <left/>
      <right/>
      <top/>
      <bottom/>
      <diagonal/>
    </border>
    <border diagonalUp="false" diagonalDown="false">
      <left style="thin">
        <color rgb="FFCCCCCC"/>
      </left>
      <right style="thin">
        <color rgb="FFCCCCCC"/>
      </right>
      <top style="thin">
        <color rgb="FFCCCCCC"/>
      </top>
      <bottom style="thin">
        <color rgb="FFCCCCCC"/>
      </bottom>
      <diagonal/>
    </border>
    <border diagonalUp="false" diagonalDown="false">
      <left style="thin">
        <color rgb="FFCCCCCC"/>
      </left>
      <right style="thin">
        <color rgb="FFCCCCCC"/>
      </right>
      <top style="medium">
        <color rgb="FF1B3A5C"/>
      </top>
      <bottom style="medium">
        <color rgb="FF1B3A5C"/>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true" applyAlignment="false" applyProtection="false">
      <alignment horizontal="general" vertical="bottom"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left" vertical="center" textRotation="0" wrapText="true" indent="0" shrinkToFit="false"/>
      <protection locked="true" hidden="false"/>
    </xf>
    <xf numFmtId="165" fontId="9" fillId="3" borderId="1" xfId="0" applyFont="true" applyBorder="true" applyAlignment="true" applyProtection="false">
      <alignment horizontal="center" vertical="center" textRotation="0" wrapText="true" indent="0" shrinkToFit="false"/>
      <protection locked="true" hidden="false"/>
    </xf>
    <xf numFmtId="164" fontId="0" fillId="2" borderId="1" xfId="0" applyFont="false" applyBorder="true" applyAlignment="false" applyProtection="false">
      <alignment horizontal="general" vertical="bottom" textRotation="0" wrapText="false" indent="0" shrinkToFit="false"/>
      <protection locked="true" hidden="false"/>
    </xf>
    <xf numFmtId="166" fontId="9" fillId="3" borderId="1" xfId="0" applyFont="true" applyBorder="true" applyAlignment="true" applyProtection="false">
      <alignment horizontal="center" vertical="center" textRotation="0" wrapText="true" indent="0" shrinkToFit="false"/>
      <protection locked="true" hidden="false"/>
    </xf>
    <xf numFmtId="164" fontId="10" fillId="4" borderId="1" xfId="0" applyFont="true" applyBorder="true" applyAlignment="true" applyProtection="false">
      <alignment horizontal="center" vertical="center" textRotation="0" wrapText="true" indent="0" shrinkToFit="false"/>
      <protection locked="true" hidden="false"/>
    </xf>
    <xf numFmtId="164" fontId="10" fillId="5" borderId="2" xfId="0" applyFont="true" applyBorder="true" applyAlignment="true" applyProtection="false">
      <alignment horizontal="center"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1" fillId="6" borderId="1" xfId="0" applyFont="true" applyBorder="true" applyAlignment="true" applyProtection="false">
      <alignment horizontal="left" vertical="center" textRotation="0" wrapText="true" indent="0" shrinkToFit="false"/>
      <protection locked="true" hidden="false"/>
    </xf>
    <xf numFmtId="164" fontId="11" fillId="6" borderId="1" xfId="0" applyFont="true" applyBorder="true" applyAlignment="true" applyProtection="false">
      <alignment horizontal="center" vertical="center" textRotation="0" wrapText="true" indent="0" shrinkToFit="false"/>
      <protection locked="true" hidden="false"/>
    </xf>
    <xf numFmtId="167" fontId="11" fillId="6" borderId="1" xfId="0" applyFont="true" applyBorder="true" applyAlignment="true" applyProtection="false">
      <alignment horizontal="center" vertical="center" textRotation="0" wrapText="true" indent="0" shrinkToFit="false"/>
      <protection locked="true" hidden="false"/>
    </xf>
    <xf numFmtId="168" fontId="11" fillId="6" borderId="1"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5" fontId="12" fillId="2" borderId="1" xfId="0" applyFont="true" applyBorder="true" applyAlignment="true" applyProtection="false">
      <alignment horizontal="center" vertical="center" textRotation="0" wrapText="true" indent="0" shrinkToFit="false"/>
      <protection locked="true" hidden="false"/>
    </xf>
    <xf numFmtId="166" fontId="9" fillId="2" borderId="1"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left" vertical="center" textRotation="0" wrapText="true" indent="0" shrinkToFit="false"/>
      <protection locked="true" hidden="false"/>
    </xf>
    <xf numFmtId="165" fontId="12" fillId="3" borderId="1" xfId="0" applyFont="true" applyBorder="true" applyAlignment="true" applyProtection="false">
      <alignment horizontal="center" vertical="center" textRotation="0" wrapText="true" indent="0" shrinkToFit="false"/>
      <protection locked="true" hidden="false"/>
    </xf>
    <xf numFmtId="166" fontId="10" fillId="5" borderId="2" xfId="0" applyFont="true" applyBorder="true" applyAlignment="true" applyProtection="false">
      <alignment horizontal="center" vertical="center" textRotation="0" wrapText="true" indent="0" shrinkToFit="false"/>
      <protection locked="true" hidden="false"/>
    </xf>
    <xf numFmtId="164" fontId="13" fillId="7"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left" vertical="top" textRotation="0" wrapText="true" indent="0" shrinkToFit="false"/>
      <protection locked="true" hidden="false"/>
    </xf>
    <xf numFmtId="164" fontId="14" fillId="3" borderId="1" xfId="0" applyFont="true" applyBorder="true" applyAlignment="true" applyProtection="false">
      <alignment horizontal="left" vertical="top" textRotation="0" wrapText="true" indent="0" shrinkToFit="false"/>
      <protection locked="true" hidden="false"/>
    </xf>
    <xf numFmtId="164" fontId="15" fillId="8" borderId="1" xfId="0" applyFont="true" applyBorder="true" applyAlignment="true" applyProtection="false">
      <alignment horizontal="center" vertical="center" textRotation="0" wrapText="true" indent="0" shrinkToFit="false"/>
      <protection locked="true" hidden="false"/>
    </xf>
    <xf numFmtId="164" fontId="16" fillId="9" borderId="1" xfId="0" applyFont="true" applyBorder="true" applyAlignment="true" applyProtection="false">
      <alignment horizontal="center" vertical="center" textRotation="0" wrapText="true" indent="0" shrinkToFit="false"/>
      <protection locked="true" hidden="false"/>
    </xf>
    <xf numFmtId="164" fontId="17" fillId="10" borderId="1" xfId="0" applyFont="true" applyBorder="true" applyAlignment="true" applyProtection="false">
      <alignment horizontal="center" vertical="center" textRotation="0" wrapText="true" indent="0" shrinkToFit="false"/>
      <protection locked="true" hidden="false"/>
    </xf>
    <xf numFmtId="164" fontId="18" fillId="11" borderId="1" xfId="0" applyFont="true" applyBorder="true" applyAlignment="true" applyProtection="false">
      <alignment horizontal="center" vertical="center" textRotation="0" wrapText="true" indent="0" shrinkToFit="false"/>
      <protection locked="true" hidden="false"/>
    </xf>
    <xf numFmtId="164" fontId="14" fillId="0" borderId="0" xfId="0" applyFont="true" applyBorder="true" applyAlignment="true" applyProtection="false">
      <alignment horizontal="left" vertical="top"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false" applyAlignment="true" applyProtection="false">
      <alignment horizontal="left" vertical="top"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1">
    <dxf>
      <font>
        <b val="1"/>
        <color rgb="FF1B5E20"/>
        <sz val="11"/>
      </font>
      <fill>
        <patternFill>
          <bgColor rgb="FFC8E6C9"/>
        </patternFill>
      </fill>
    </dxf>
    <dxf>
      <font>
        <b val="1"/>
        <color rgb="FFF57F17"/>
        <sz val="11"/>
      </font>
      <fill>
        <patternFill>
          <bgColor rgb="FFFFE082"/>
        </patternFill>
      </fill>
    </dxf>
    <dxf>
      <font>
        <b val="1"/>
        <color rgb="FFB71C1C"/>
        <sz val="11"/>
      </font>
      <fill>
        <patternFill>
          <bgColor rgb="FFFFCDD2"/>
        </patternFill>
      </fill>
    </dxf>
    <dxf>
      <font>
        <b val="1"/>
        <color rgb="FF1B5E20"/>
      </font>
      <fill>
        <patternFill>
          <bgColor rgb="FFC8E6C9"/>
        </patternFill>
      </fill>
    </dxf>
    <dxf>
      <font>
        <b val="1"/>
        <color rgb="FFF57F17"/>
      </font>
      <fill>
        <patternFill>
          <bgColor rgb="FFFFE082"/>
        </patternFill>
      </fill>
    </dxf>
    <dxf>
      <font>
        <b val="1"/>
        <color rgb="FFE65100"/>
      </font>
      <fill>
        <patternFill>
          <bgColor rgb="FFFFE0B2"/>
        </patternFill>
      </fill>
    </dxf>
    <dxf>
      <font>
        <b val="1"/>
        <color rgb="FFF57F17"/>
      </font>
      <fill>
        <patternFill>
          <bgColor rgb="FFFFF8E1"/>
        </patternFill>
      </fill>
    </dxf>
    <dxf>
      <font>
        <b val="1"/>
        <color rgb="FFB71C1C"/>
      </font>
      <fill>
        <patternFill>
          <bgColor rgb="FFFFCDD2"/>
        </patternFill>
      </fill>
    </dxf>
    <dxf>
      <font>
        <b val="1"/>
        <color rgb="FF6A1B9A"/>
      </font>
      <fill>
        <patternFill>
          <bgColor rgb="FFE1BEE7"/>
        </patternFill>
      </fill>
    </dxf>
    <dxf>
      <font>
        <b val="1"/>
        <color rgb="FF666666"/>
      </font>
      <fill>
        <patternFill>
          <bgColor rgb="FFFFF8E1"/>
        </patternFill>
      </fill>
    </dxf>
    <dxf>
      <font>
        <b val="1"/>
        <color rgb="FF2E75B6"/>
      </font>
      <fill>
        <patternFill>
          <bgColor rgb="FFEBF1F8"/>
        </patternFill>
      </fill>
    </dxf>
  </dxfs>
  <colors>
    <indexedColors>
      <rgbColor rgb="FF000000"/>
      <rgbColor rgb="FFFFFFFF"/>
      <rgbColor rgb="FFFF0000"/>
      <rgbColor rgb="FF00FF00"/>
      <rgbColor rgb="FF0000FF"/>
      <rgbColor rgb="FFFFFF00"/>
      <rgbColor rgb="FFFF00FF"/>
      <rgbColor rgb="FF00FFFF"/>
      <rgbColor rgb="FF800000"/>
      <rgbColor rgb="FF1B5E20"/>
      <rgbColor rgb="FF000080"/>
      <rgbColor rgb="FF808000"/>
      <rgbColor rgb="FF6A1B9A"/>
      <rgbColor rgb="FF008080"/>
      <rgbColor rgb="FFCCCCCC"/>
      <rgbColor rgb="FF808080"/>
      <rgbColor rgb="FF9999FF"/>
      <rgbColor rgb="FF993366"/>
      <rgbColor rgb="FFFFF8E1"/>
      <rgbColor rgb="FFEBF1F8"/>
      <rgbColor rgb="FF660066"/>
      <rgbColor rgb="FFE8792F"/>
      <rgbColor rgb="FF0066CC"/>
      <rgbColor rgb="FFE1BEE7"/>
      <rgbColor rgb="FF000080"/>
      <rgbColor rgb="FFFF00FF"/>
      <rgbColor rgb="FFFFFF00"/>
      <rgbColor rgb="FF00FFFF"/>
      <rgbColor rgb="FF800080"/>
      <rgbColor rgb="FF800000"/>
      <rgbColor rgb="FF008080"/>
      <rgbColor rgb="FF0000FF"/>
      <rgbColor rgb="FF00CCFF"/>
      <rgbColor rgb="FFFFFFF0"/>
      <rgbColor rgb="FFC8E6C9"/>
      <rgbColor rgb="FFFFE0B2"/>
      <rgbColor rgb="FF99CCFF"/>
      <rgbColor rgb="FFFFCDD2"/>
      <rgbColor rgb="FFCC99FF"/>
      <rgbColor rgb="FFFFE082"/>
      <rgbColor rgb="FF2E75B6"/>
      <rgbColor rgb="FF33CCCC"/>
      <rgbColor rgb="FF99CC00"/>
      <rgbColor rgb="FFFFCC00"/>
      <rgbColor rgb="FFF57F17"/>
      <rgbColor rgb="FFE65100"/>
      <rgbColor rgb="FF666666"/>
      <rgbColor rgb="FF969696"/>
      <rgbColor rgb="FF1B3A5C"/>
      <rgbColor rgb="FF339966"/>
      <rgbColor rgb="FF003300"/>
      <rgbColor rgb="FF333300"/>
      <rgbColor rgb="FFB71C1C"/>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3A5C"/>
    <pageSetUpPr fitToPage="false"/>
  </sheetPr>
  <dimension ref="A1:L11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2" ySplit="12" topLeftCell="C13" activePane="bottomRight" state="frozen"/>
      <selection pane="topLeft" activeCell="A1" activeCellId="0" sqref="A1"/>
      <selection pane="topRight" activeCell="C1" activeCellId="0" sqref="C1"/>
      <selection pane="bottomLeft" activeCell="A13" activeCellId="0" sqref="A13"/>
      <selection pane="bottomRigh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24"/>
    <col collapsed="false" customWidth="true" hidden="false" outlineLevel="0" max="3" min="3" style="0" width="16"/>
    <col collapsed="false" customWidth="true" hidden="false" outlineLevel="0" max="5" min="4" style="0" width="14"/>
    <col collapsed="false" customWidth="true" hidden="false" outlineLevel="0" max="7" min="6" style="0" width="13"/>
    <col collapsed="false" customWidth="true" hidden="false" outlineLevel="0" max="9" min="8" style="0" width="14"/>
    <col collapsed="false" customWidth="true" hidden="false" outlineLevel="0" max="11" min="10" style="0" width="12"/>
    <col collapsed="false" customWidth="true" hidden="false" outlineLevel="0" max="12" min="12" style="0" width="22"/>
  </cols>
  <sheetData>
    <row r="1" customFormat="false" ht="22.05" hidden="false" customHeight="false" outlineLevel="0" collapsed="false">
      <c r="A1" s="1" t="s">
        <v>0</v>
      </c>
      <c r="B1" s="1"/>
      <c r="C1" s="1"/>
      <c r="D1" s="1"/>
      <c r="E1" s="1"/>
      <c r="F1" s="1"/>
      <c r="G1" s="1"/>
      <c r="H1" s="1"/>
      <c r="I1" s="1"/>
      <c r="J1" s="1"/>
      <c r="K1" s="1"/>
      <c r="L1" s="1"/>
    </row>
    <row r="2" customFormat="false" ht="15" hidden="false" customHeight="false" outlineLevel="0" collapsed="false">
      <c r="A2" s="2" t="s">
        <v>1</v>
      </c>
      <c r="B2" s="2"/>
      <c r="C2" s="2"/>
      <c r="D2" s="2"/>
      <c r="E2" s="2"/>
      <c r="F2" s="2"/>
      <c r="G2" s="2"/>
      <c r="H2" s="2"/>
      <c r="I2" s="2"/>
      <c r="J2" s="2"/>
      <c r="K2" s="2"/>
      <c r="L2" s="2"/>
    </row>
    <row r="3" customFormat="false" ht="15" hidden="false" customHeight="false" outlineLevel="0" collapsed="false">
      <c r="A3" s="3" t="s">
        <v>2</v>
      </c>
      <c r="B3" s="3"/>
      <c r="C3" s="3"/>
      <c r="D3" s="3"/>
      <c r="E3" s="3"/>
      <c r="F3" s="3"/>
      <c r="G3" s="3"/>
      <c r="H3" s="3"/>
      <c r="I3" s="3"/>
      <c r="J3" s="3"/>
      <c r="K3" s="3"/>
      <c r="L3" s="3"/>
    </row>
    <row r="5" customFormat="false" ht="16.15" hidden="false" customHeight="false" outlineLevel="0" collapsed="false">
      <c r="A5" s="4" t="s">
        <v>3</v>
      </c>
      <c r="B5" s="4"/>
    </row>
    <row r="6" customFormat="false" ht="15" hidden="false" customHeight="true" outlineLevel="0" collapsed="false">
      <c r="A6" s="5" t="s">
        <v>4</v>
      </c>
      <c r="B6" s="5"/>
      <c r="C6" s="6" t="n">
        <f aca="false">COUNTA(B13:B112)-COUNTBLANK(B13:B112)</f>
        <v>-100</v>
      </c>
      <c r="D6" s="5" t="s">
        <v>5</v>
      </c>
      <c r="E6" s="5"/>
      <c r="F6" s="6" t="n">
        <f aca="false">COUNTIF(F13:F112,"In Progress")</f>
        <v>0</v>
      </c>
      <c r="G6" s="7"/>
      <c r="H6" s="5" t="s">
        <v>6</v>
      </c>
      <c r="I6" s="5"/>
      <c r="J6" s="8" t="n">
        <f aca="false">IFERROR(C7/C6,0)</f>
        <v>-0</v>
      </c>
      <c r="K6" s="7"/>
      <c r="L6" s="7"/>
    </row>
    <row r="7" customFormat="false" ht="15" hidden="false" customHeight="true" outlineLevel="0" collapsed="false">
      <c r="A7" s="5" t="s">
        <v>7</v>
      </c>
      <c r="B7" s="5"/>
      <c r="C7" s="6" t="n">
        <f aca="false">COUNTIF(F13:F112,"Enforced")</f>
        <v>0</v>
      </c>
      <c r="D7" s="5" t="s">
        <v>8</v>
      </c>
      <c r="E7" s="5"/>
      <c r="F7" s="6" t="n">
        <f aca="false">COUNTIF(F13:F112,"Partial")+COUNTIF(F13:F112,"Planned")</f>
        <v>0</v>
      </c>
      <c r="G7" s="7"/>
      <c r="H7" s="5" t="s">
        <v>9</v>
      </c>
      <c r="I7" s="5"/>
      <c r="J7" s="6" t="n">
        <f aca="false">C8+F6+F7</f>
        <v>0</v>
      </c>
      <c r="K7" s="7"/>
      <c r="L7" s="7"/>
    </row>
    <row r="8" customFormat="false" ht="15" hidden="false" customHeight="true" outlineLevel="0" collapsed="false">
      <c r="A8" s="5" t="s">
        <v>10</v>
      </c>
      <c r="B8" s="5"/>
      <c r="C8" s="6" t="n">
        <f aca="false">COUNTIF(F13:F112,"Not Deployed")</f>
        <v>0</v>
      </c>
      <c r="D8" s="5" t="s">
        <v>11</v>
      </c>
      <c r="E8" s="5"/>
      <c r="F8" s="6" t="n">
        <f aca="false">COUNTIF(F13:F112,"Exception Granted")</f>
        <v>0</v>
      </c>
      <c r="G8" s="7"/>
      <c r="H8" s="5" t="s">
        <v>12</v>
      </c>
      <c r="I8" s="5"/>
      <c r="J8" s="6" t="n">
        <f aca="false">F8</f>
        <v>0</v>
      </c>
      <c r="K8" s="7"/>
      <c r="L8" s="7"/>
    </row>
    <row r="11" customFormat="false" ht="15" hidden="false" customHeight="true" outlineLevel="0" collapsed="false">
      <c r="A11" s="9" t="s">
        <v>13</v>
      </c>
      <c r="B11" s="9"/>
      <c r="C11" s="9"/>
      <c r="D11" s="9"/>
      <c r="E11" s="9"/>
      <c r="F11" s="9"/>
      <c r="G11" s="9"/>
      <c r="H11" s="9"/>
      <c r="I11" s="9"/>
      <c r="J11" s="9"/>
      <c r="K11" s="9"/>
      <c r="L11" s="9"/>
    </row>
    <row r="12" customFormat="false" ht="23.85" hidden="false" customHeight="false" outlineLevel="0" collapsed="false">
      <c r="A12" s="10" t="s">
        <v>14</v>
      </c>
      <c r="B12" s="10" t="s">
        <v>15</v>
      </c>
      <c r="C12" s="10" t="s">
        <v>16</v>
      </c>
      <c r="D12" s="10" t="s">
        <v>17</v>
      </c>
      <c r="E12" s="10" t="s">
        <v>18</v>
      </c>
      <c r="F12" s="10" t="s">
        <v>19</v>
      </c>
      <c r="G12" s="10" t="s">
        <v>20</v>
      </c>
      <c r="H12" s="10" t="s">
        <v>21</v>
      </c>
      <c r="I12" s="10" t="s">
        <v>22</v>
      </c>
      <c r="J12" s="10" t="s">
        <v>23</v>
      </c>
      <c r="K12" s="10" t="s">
        <v>24</v>
      </c>
      <c r="L12" s="10" t="s">
        <v>25</v>
      </c>
    </row>
    <row r="13" customFormat="false" ht="15" hidden="false" customHeight="false" outlineLevel="0" collapsed="false">
      <c r="A13" s="11" t="n">
        <v>1</v>
      </c>
      <c r="B13" s="12"/>
      <c r="C13" s="13"/>
      <c r="D13" s="13"/>
      <c r="E13" s="14"/>
      <c r="F13" s="13"/>
      <c r="G13" s="13"/>
      <c r="H13" s="12"/>
      <c r="I13" s="15"/>
      <c r="J13" s="13"/>
      <c r="K13" s="13"/>
      <c r="L13" s="12"/>
    </row>
    <row r="14" customFormat="false" ht="15" hidden="false" customHeight="false" outlineLevel="0" collapsed="false">
      <c r="A14" s="16" t="n">
        <v>2</v>
      </c>
      <c r="B14" s="12"/>
      <c r="C14" s="13"/>
      <c r="D14" s="13"/>
      <c r="E14" s="14"/>
      <c r="F14" s="13"/>
      <c r="G14" s="13"/>
      <c r="H14" s="12"/>
      <c r="I14" s="15"/>
      <c r="J14" s="13"/>
      <c r="K14" s="13"/>
      <c r="L14" s="12"/>
    </row>
    <row r="15" customFormat="false" ht="15" hidden="false" customHeight="false" outlineLevel="0" collapsed="false">
      <c r="A15" s="11" t="n">
        <v>3</v>
      </c>
      <c r="B15" s="12"/>
      <c r="C15" s="13"/>
      <c r="D15" s="13"/>
      <c r="E15" s="14"/>
      <c r="F15" s="13"/>
      <c r="G15" s="13"/>
      <c r="H15" s="12"/>
      <c r="I15" s="15"/>
      <c r="J15" s="13"/>
      <c r="K15" s="13"/>
      <c r="L15" s="12"/>
    </row>
    <row r="16" customFormat="false" ht="15" hidden="false" customHeight="false" outlineLevel="0" collapsed="false">
      <c r="A16" s="16" t="n">
        <v>4</v>
      </c>
      <c r="B16" s="12"/>
      <c r="C16" s="13"/>
      <c r="D16" s="13"/>
      <c r="E16" s="14"/>
      <c r="F16" s="13"/>
      <c r="G16" s="13"/>
      <c r="H16" s="12"/>
      <c r="I16" s="15"/>
      <c r="J16" s="13"/>
      <c r="K16" s="13"/>
      <c r="L16" s="12"/>
    </row>
    <row r="17" customFormat="false" ht="15" hidden="false" customHeight="false" outlineLevel="0" collapsed="false">
      <c r="A17" s="11" t="n">
        <v>5</v>
      </c>
      <c r="B17" s="12"/>
      <c r="C17" s="13"/>
      <c r="D17" s="13"/>
      <c r="E17" s="14"/>
      <c r="F17" s="13"/>
      <c r="G17" s="13"/>
      <c r="H17" s="12"/>
      <c r="I17" s="15"/>
      <c r="J17" s="13"/>
      <c r="K17" s="13"/>
      <c r="L17" s="12"/>
    </row>
    <row r="18" customFormat="false" ht="15" hidden="false" customHeight="false" outlineLevel="0" collapsed="false">
      <c r="A18" s="16" t="n">
        <v>6</v>
      </c>
      <c r="B18" s="12"/>
      <c r="C18" s="13"/>
      <c r="D18" s="13"/>
      <c r="E18" s="14"/>
      <c r="F18" s="13"/>
      <c r="G18" s="13"/>
      <c r="H18" s="12"/>
      <c r="I18" s="15"/>
      <c r="J18" s="13"/>
      <c r="K18" s="13"/>
      <c r="L18" s="12"/>
    </row>
    <row r="19" customFormat="false" ht="15" hidden="false" customHeight="false" outlineLevel="0" collapsed="false">
      <c r="A19" s="11" t="n">
        <v>7</v>
      </c>
      <c r="B19" s="12"/>
      <c r="C19" s="13"/>
      <c r="D19" s="13"/>
      <c r="E19" s="14"/>
      <c r="F19" s="13"/>
      <c r="G19" s="13"/>
      <c r="H19" s="12"/>
      <c r="I19" s="15"/>
      <c r="J19" s="13"/>
      <c r="K19" s="13"/>
      <c r="L19" s="12"/>
    </row>
    <row r="20" customFormat="false" ht="15" hidden="false" customHeight="false" outlineLevel="0" collapsed="false">
      <c r="A20" s="16" t="n">
        <v>8</v>
      </c>
      <c r="B20" s="12"/>
      <c r="C20" s="13"/>
      <c r="D20" s="13"/>
      <c r="E20" s="14"/>
      <c r="F20" s="13"/>
      <c r="G20" s="13"/>
      <c r="H20" s="12"/>
      <c r="I20" s="15"/>
      <c r="J20" s="13"/>
      <c r="K20" s="13"/>
      <c r="L20" s="12"/>
    </row>
    <row r="21" customFormat="false" ht="15" hidden="false" customHeight="false" outlineLevel="0" collapsed="false">
      <c r="A21" s="11" t="n">
        <v>9</v>
      </c>
      <c r="B21" s="12"/>
      <c r="C21" s="13"/>
      <c r="D21" s="13"/>
      <c r="E21" s="14"/>
      <c r="F21" s="13"/>
      <c r="G21" s="13"/>
      <c r="H21" s="12"/>
      <c r="I21" s="15"/>
      <c r="J21" s="13"/>
      <c r="K21" s="13"/>
      <c r="L21" s="12"/>
    </row>
    <row r="22" customFormat="false" ht="15" hidden="false" customHeight="false" outlineLevel="0" collapsed="false">
      <c r="A22" s="16" t="n">
        <v>10</v>
      </c>
      <c r="B22" s="12"/>
      <c r="C22" s="13"/>
      <c r="D22" s="13"/>
      <c r="E22" s="14"/>
      <c r="F22" s="13"/>
      <c r="G22" s="13"/>
      <c r="H22" s="12"/>
      <c r="I22" s="15"/>
      <c r="J22" s="13"/>
      <c r="K22" s="13"/>
      <c r="L22" s="12"/>
    </row>
    <row r="23" customFormat="false" ht="15" hidden="false" customHeight="false" outlineLevel="0" collapsed="false">
      <c r="A23" s="11" t="n">
        <v>11</v>
      </c>
      <c r="B23" s="12"/>
      <c r="C23" s="13"/>
      <c r="D23" s="13"/>
      <c r="E23" s="14"/>
      <c r="F23" s="13"/>
      <c r="G23" s="13"/>
      <c r="H23" s="12"/>
      <c r="I23" s="15"/>
      <c r="J23" s="13"/>
      <c r="K23" s="13"/>
      <c r="L23" s="12"/>
    </row>
    <row r="24" customFormat="false" ht="15" hidden="false" customHeight="false" outlineLevel="0" collapsed="false">
      <c r="A24" s="16" t="n">
        <v>12</v>
      </c>
      <c r="B24" s="12"/>
      <c r="C24" s="13"/>
      <c r="D24" s="13"/>
      <c r="E24" s="14"/>
      <c r="F24" s="13"/>
      <c r="G24" s="13"/>
      <c r="H24" s="12"/>
      <c r="I24" s="15"/>
      <c r="J24" s="13"/>
      <c r="K24" s="13"/>
      <c r="L24" s="12"/>
    </row>
    <row r="25" customFormat="false" ht="15" hidden="false" customHeight="false" outlineLevel="0" collapsed="false">
      <c r="A25" s="11" t="n">
        <v>13</v>
      </c>
      <c r="B25" s="12"/>
      <c r="C25" s="13"/>
      <c r="D25" s="13"/>
      <c r="E25" s="14"/>
      <c r="F25" s="13"/>
      <c r="G25" s="13"/>
      <c r="H25" s="12"/>
      <c r="I25" s="15"/>
      <c r="J25" s="13"/>
      <c r="K25" s="13"/>
      <c r="L25" s="12"/>
    </row>
    <row r="26" customFormat="false" ht="15" hidden="false" customHeight="false" outlineLevel="0" collapsed="false">
      <c r="A26" s="16" t="n">
        <v>14</v>
      </c>
      <c r="B26" s="12"/>
      <c r="C26" s="13"/>
      <c r="D26" s="13"/>
      <c r="E26" s="14"/>
      <c r="F26" s="13"/>
      <c r="G26" s="13"/>
      <c r="H26" s="12"/>
      <c r="I26" s="15"/>
      <c r="J26" s="13"/>
      <c r="K26" s="13"/>
      <c r="L26" s="12"/>
    </row>
    <row r="27" customFormat="false" ht="15" hidden="false" customHeight="false" outlineLevel="0" collapsed="false">
      <c r="A27" s="11" t="n">
        <v>15</v>
      </c>
      <c r="B27" s="12"/>
      <c r="C27" s="13"/>
      <c r="D27" s="13"/>
      <c r="E27" s="14"/>
      <c r="F27" s="13"/>
      <c r="G27" s="13"/>
      <c r="H27" s="12"/>
      <c r="I27" s="15"/>
      <c r="J27" s="13"/>
      <c r="K27" s="13"/>
      <c r="L27" s="12"/>
    </row>
    <row r="28" customFormat="false" ht="15" hidden="false" customHeight="false" outlineLevel="0" collapsed="false">
      <c r="A28" s="16" t="n">
        <v>16</v>
      </c>
      <c r="B28" s="12"/>
      <c r="C28" s="13"/>
      <c r="D28" s="13"/>
      <c r="E28" s="14"/>
      <c r="F28" s="13"/>
      <c r="G28" s="13"/>
      <c r="H28" s="12"/>
      <c r="I28" s="15"/>
      <c r="J28" s="13"/>
      <c r="K28" s="13"/>
      <c r="L28" s="12"/>
    </row>
    <row r="29" customFormat="false" ht="15" hidden="false" customHeight="false" outlineLevel="0" collapsed="false">
      <c r="A29" s="11" t="n">
        <v>17</v>
      </c>
      <c r="B29" s="12"/>
      <c r="C29" s="13"/>
      <c r="D29" s="13"/>
      <c r="E29" s="14"/>
      <c r="F29" s="13"/>
      <c r="G29" s="13"/>
      <c r="H29" s="12"/>
      <c r="I29" s="15"/>
      <c r="J29" s="13"/>
      <c r="K29" s="13"/>
      <c r="L29" s="12"/>
    </row>
    <row r="30" customFormat="false" ht="15" hidden="false" customHeight="false" outlineLevel="0" collapsed="false">
      <c r="A30" s="16" t="n">
        <v>18</v>
      </c>
      <c r="B30" s="12"/>
      <c r="C30" s="13"/>
      <c r="D30" s="13"/>
      <c r="E30" s="14"/>
      <c r="F30" s="13"/>
      <c r="G30" s="13"/>
      <c r="H30" s="12"/>
      <c r="I30" s="15"/>
      <c r="J30" s="13"/>
      <c r="K30" s="13"/>
      <c r="L30" s="12"/>
    </row>
    <row r="31" customFormat="false" ht="15" hidden="false" customHeight="false" outlineLevel="0" collapsed="false">
      <c r="A31" s="11" t="n">
        <v>19</v>
      </c>
      <c r="B31" s="12"/>
      <c r="C31" s="13"/>
      <c r="D31" s="13"/>
      <c r="E31" s="14"/>
      <c r="F31" s="13"/>
      <c r="G31" s="13"/>
      <c r="H31" s="12"/>
      <c r="I31" s="15"/>
      <c r="J31" s="13"/>
      <c r="K31" s="13"/>
      <c r="L31" s="12"/>
    </row>
    <row r="32" customFormat="false" ht="15" hidden="false" customHeight="false" outlineLevel="0" collapsed="false">
      <c r="A32" s="16" t="n">
        <v>20</v>
      </c>
      <c r="B32" s="12"/>
      <c r="C32" s="13"/>
      <c r="D32" s="13"/>
      <c r="E32" s="14"/>
      <c r="F32" s="13"/>
      <c r="G32" s="13"/>
      <c r="H32" s="12"/>
      <c r="I32" s="15"/>
      <c r="J32" s="13"/>
      <c r="K32" s="13"/>
      <c r="L32" s="12"/>
    </row>
    <row r="33" customFormat="false" ht="15" hidden="false" customHeight="false" outlineLevel="0" collapsed="false">
      <c r="A33" s="11" t="n">
        <v>21</v>
      </c>
      <c r="B33" s="12"/>
      <c r="C33" s="13"/>
      <c r="D33" s="13"/>
      <c r="E33" s="14"/>
      <c r="F33" s="13"/>
      <c r="G33" s="13"/>
      <c r="H33" s="12"/>
      <c r="I33" s="15"/>
      <c r="J33" s="13"/>
      <c r="K33" s="13"/>
      <c r="L33" s="12"/>
    </row>
    <row r="34" customFormat="false" ht="15" hidden="false" customHeight="false" outlineLevel="0" collapsed="false">
      <c r="A34" s="16" t="n">
        <v>22</v>
      </c>
      <c r="B34" s="12"/>
      <c r="C34" s="13"/>
      <c r="D34" s="13"/>
      <c r="E34" s="14"/>
      <c r="F34" s="13"/>
      <c r="G34" s="13"/>
      <c r="H34" s="12"/>
      <c r="I34" s="15"/>
      <c r="J34" s="13"/>
      <c r="K34" s="13"/>
      <c r="L34" s="12"/>
    </row>
    <row r="35" customFormat="false" ht="15" hidden="false" customHeight="false" outlineLevel="0" collapsed="false">
      <c r="A35" s="11" t="n">
        <v>23</v>
      </c>
      <c r="B35" s="12"/>
      <c r="C35" s="13"/>
      <c r="D35" s="13"/>
      <c r="E35" s="14"/>
      <c r="F35" s="13"/>
      <c r="G35" s="13"/>
      <c r="H35" s="12"/>
      <c r="I35" s="15"/>
      <c r="J35" s="13"/>
      <c r="K35" s="13"/>
      <c r="L35" s="12"/>
    </row>
    <row r="36" customFormat="false" ht="15" hidden="false" customHeight="false" outlineLevel="0" collapsed="false">
      <c r="A36" s="16" t="n">
        <v>24</v>
      </c>
      <c r="B36" s="12"/>
      <c r="C36" s="13"/>
      <c r="D36" s="13"/>
      <c r="E36" s="14"/>
      <c r="F36" s="13"/>
      <c r="G36" s="13"/>
      <c r="H36" s="12"/>
      <c r="I36" s="15"/>
      <c r="J36" s="13"/>
      <c r="K36" s="13"/>
      <c r="L36" s="12"/>
    </row>
    <row r="37" customFormat="false" ht="15" hidden="false" customHeight="false" outlineLevel="0" collapsed="false">
      <c r="A37" s="11" t="n">
        <v>25</v>
      </c>
      <c r="B37" s="12"/>
      <c r="C37" s="13"/>
      <c r="D37" s="13"/>
      <c r="E37" s="14"/>
      <c r="F37" s="13"/>
      <c r="G37" s="13"/>
      <c r="H37" s="12"/>
      <c r="I37" s="15"/>
      <c r="J37" s="13"/>
      <c r="K37" s="13"/>
      <c r="L37" s="12"/>
    </row>
    <row r="38" customFormat="false" ht="15" hidden="false" customHeight="false" outlineLevel="0" collapsed="false">
      <c r="A38" s="16" t="n">
        <v>26</v>
      </c>
      <c r="B38" s="12"/>
      <c r="C38" s="13"/>
      <c r="D38" s="13"/>
      <c r="E38" s="14"/>
      <c r="F38" s="13"/>
      <c r="G38" s="13"/>
      <c r="H38" s="12"/>
      <c r="I38" s="15"/>
      <c r="J38" s="13"/>
      <c r="K38" s="13"/>
      <c r="L38" s="12"/>
    </row>
    <row r="39" customFormat="false" ht="15" hidden="false" customHeight="false" outlineLevel="0" collapsed="false">
      <c r="A39" s="11" t="n">
        <v>27</v>
      </c>
      <c r="B39" s="12"/>
      <c r="C39" s="13"/>
      <c r="D39" s="13"/>
      <c r="E39" s="14"/>
      <c r="F39" s="13"/>
      <c r="G39" s="13"/>
      <c r="H39" s="12"/>
      <c r="I39" s="15"/>
      <c r="J39" s="13"/>
      <c r="K39" s="13"/>
      <c r="L39" s="12"/>
    </row>
    <row r="40" customFormat="false" ht="15" hidden="false" customHeight="false" outlineLevel="0" collapsed="false">
      <c r="A40" s="16" t="n">
        <v>28</v>
      </c>
      <c r="B40" s="12"/>
      <c r="C40" s="13"/>
      <c r="D40" s="13"/>
      <c r="E40" s="14"/>
      <c r="F40" s="13"/>
      <c r="G40" s="13"/>
      <c r="H40" s="12"/>
      <c r="I40" s="15"/>
      <c r="J40" s="13"/>
      <c r="K40" s="13"/>
      <c r="L40" s="12"/>
    </row>
    <row r="41" customFormat="false" ht="15" hidden="false" customHeight="false" outlineLevel="0" collapsed="false">
      <c r="A41" s="11" t="n">
        <v>29</v>
      </c>
      <c r="B41" s="12"/>
      <c r="C41" s="13"/>
      <c r="D41" s="13"/>
      <c r="E41" s="14"/>
      <c r="F41" s="13"/>
      <c r="G41" s="13"/>
      <c r="H41" s="12"/>
      <c r="I41" s="15"/>
      <c r="J41" s="13"/>
      <c r="K41" s="13"/>
      <c r="L41" s="12"/>
    </row>
    <row r="42" customFormat="false" ht="15" hidden="false" customHeight="false" outlineLevel="0" collapsed="false">
      <c r="A42" s="16" t="n">
        <v>30</v>
      </c>
      <c r="B42" s="12"/>
      <c r="C42" s="13"/>
      <c r="D42" s="13"/>
      <c r="E42" s="14"/>
      <c r="F42" s="13"/>
      <c r="G42" s="13"/>
      <c r="H42" s="12"/>
      <c r="I42" s="15"/>
      <c r="J42" s="13"/>
      <c r="K42" s="13"/>
      <c r="L42" s="12"/>
    </row>
    <row r="43" customFormat="false" ht="15" hidden="false" customHeight="false" outlineLevel="0" collapsed="false">
      <c r="A43" s="11" t="n">
        <v>31</v>
      </c>
      <c r="B43" s="12"/>
      <c r="C43" s="13"/>
      <c r="D43" s="13"/>
      <c r="E43" s="14"/>
      <c r="F43" s="13"/>
      <c r="G43" s="13"/>
      <c r="H43" s="12"/>
      <c r="I43" s="15"/>
      <c r="J43" s="13"/>
      <c r="K43" s="13"/>
      <c r="L43" s="12"/>
    </row>
    <row r="44" customFormat="false" ht="15" hidden="false" customHeight="false" outlineLevel="0" collapsed="false">
      <c r="A44" s="16" t="n">
        <v>32</v>
      </c>
      <c r="B44" s="12"/>
      <c r="C44" s="13"/>
      <c r="D44" s="13"/>
      <c r="E44" s="14"/>
      <c r="F44" s="13"/>
      <c r="G44" s="13"/>
      <c r="H44" s="12"/>
      <c r="I44" s="15"/>
      <c r="J44" s="13"/>
      <c r="K44" s="13"/>
      <c r="L44" s="12"/>
    </row>
    <row r="45" customFormat="false" ht="15" hidden="false" customHeight="false" outlineLevel="0" collapsed="false">
      <c r="A45" s="11" t="n">
        <v>33</v>
      </c>
      <c r="B45" s="12"/>
      <c r="C45" s="13"/>
      <c r="D45" s="13"/>
      <c r="E45" s="14"/>
      <c r="F45" s="13"/>
      <c r="G45" s="13"/>
      <c r="H45" s="12"/>
      <c r="I45" s="15"/>
      <c r="J45" s="13"/>
      <c r="K45" s="13"/>
      <c r="L45" s="12"/>
    </row>
    <row r="46" customFormat="false" ht="15" hidden="false" customHeight="false" outlineLevel="0" collapsed="false">
      <c r="A46" s="16" t="n">
        <v>34</v>
      </c>
      <c r="B46" s="12"/>
      <c r="C46" s="13"/>
      <c r="D46" s="13"/>
      <c r="E46" s="14"/>
      <c r="F46" s="13"/>
      <c r="G46" s="13"/>
      <c r="H46" s="12"/>
      <c r="I46" s="15"/>
      <c r="J46" s="13"/>
      <c r="K46" s="13"/>
      <c r="L46" s="12"/>
    </row>
    <row r="47" customFormat="false" ht="15" hidden="false" customHeight="false" outlineLevel="0" collapsed="false">
      <c r="A47" s="11" t="n">
        <v>35</v>
      </c>
      <c r="B47" s="12"/>
      <c r="C47" s="13"/>
      <c r="D47" s="13"/>
      <c r="E47" s="14"/>
      <c r="F47" s="13"/>
      <c r="G47" s="13"/>
      <c r="H47" s="12"/>
      <c r="I47" s="15"/>
      <c r="J47" s="13"/>
      <c r="K47" s="13"/>
      <c r="L47" s="12"/>
    </row>
    <row r="48" customFormat="false" ht="15" hidden="false" customHeight="false" outlineLevel="0" collapsed="false">
      <c r="A48" s="16" t="n">
        <v>36</v>
      </c>
      <c r="B48" s="12"/>
      <c r="C48" s="13"/>
      <c r="D48" s="13"/>
      <c r="E48" s="14"/>
      <c r="F48" s="13"/>
      <c r="G48" s="13"/>
      <c r="H48" s="12"/>
      <c r="I48" s="15"/>
      <c r="J48" s="13"/>
      <c r="K48" s="13"/>
      <c r="L48" s="12"/>
    </row>
    <row r="49" customFormat="false" ht="15" hidden="false" customHeight="false" outlineLevel="0" collapsed="false">
      <c r="A49" s="11" t="n">
        <v>37</v>
      </c>
      <c r="B49" s="12"/>
      <c r="C49" s="13"/>
      <c r="D49" s="13"/>
      <c r="E49" s="14"/>
      <c r="F49" s="13"/>
      <c r="G49" s="13"/>
      <c r="H49" s="12"/>
      <c r="I49" s="15"/>
      <c r="J49" s="13"/>
      <c r="K49" s="13"/>
      <c r="L49" s="12"/>
    </row>
    <row r="50" customFormat="false" ht="15" hidden="false" customHeight="false" outlineLevel="0" collapsed="false">
      <c r="A50" s="16" t="n">
        <v>38</v>
      </c>
      <c r="B50" s="12"/>
      <c r="C50" s="13"/>
      <c r="D50" s="13"/>
      <c r="E50" s="14"/>
      <c r="F50" s="13"/>
      <c r="G50" s="13"/>
      <c r="H50" s="12"/>
      <c r="I50" s="15"/>
      <c r="J50" s="13"/>
      <c r="K50" s="13"/>
      <c r="L50" s="12"/>
    </row>
    <row r="51" customFormat="false" ht="15" hidden="false" customHeight="false" outlineLevel="0" collapsed="false">
      <c r="A51" s="11" t="n">
        <v>39</v>
      </c>
      <c r="B51" s="12"/>
      <c r="C51" s="13"/>
      <c r="D51" s="13"/>
      <c r="E51" s="14"/>
      <c r="F51" s="13"/>
      <c r="G51" s="13"/>
      <c r="H51" s="12"/>
      <c r="I51" s="15"/>
      <c r="J51" s="13"/>
      <c r="K51" s="13"/>
      <c r="L51" s="12"/>
    </row>
    <row r="52" customFormat="false" ht="15" hidden="false" customHeight="false" outlineLevel="0" collapsed="false">
      <c r="A52" s="16" t="n">
        <v>40</v>
      </c>
      <c r="B52" s="12"/>
      <c r="C52" s="13"/>
      <c r="D52" s="13"/>
      <c r="E52" s="14"/>
      <c r="F52" s="13"/>
      <c r="G52" s="13"/>
      <c r="H52" s="12"/>
      <c r="I52" s="15"/>
      <c r="J52" s="13"/>
      <c r="K52" s="13"/>
      <c r="L52" s="12"/>
    </row>
    <row r="53" customFormat="false" ht="15" hidden="false" customHeight="false" outlineLevel="0" collapsed="false">
      <c r="A53" s="11" t="n">
        <v>41</v>
      </c>
      <c r="B53" s="12"/>
      <c r="C53" s="13"/>
      <c r="D53" s="13"/>
      <c r="E53" s="14"/>
      <c r="F53" s="13"/>
      <c r="G53" s="13"/>
      <c r="H53" s="12"/>
      <c r="I53" s="15"/>
      <c r="J53" s="13"/>
      <c r="K53" s="13"/>
      <c r="L53" s="12"/>
    </row>
    <row r="54" customFormat="false" ht="15" hidden="false" customHeight="false" outlineLevel="0" collapsed="false">
      <c r="A54" s="16" t="n">
        <v>42</v>
      </c>
      <c r="B54" s="12"/>
      <c r="C54" s="13"/>
      <c r="D54" s="13"/>
      <c r="E54" s="14"/>
      <c r="F54" s="13"/>
      <c r="G54" s="13"/>
      <c r="H54" s="12"/>
      <c r="I54" s="15"/>
      <c r="J54" s="13"/>
      <c r="K54" s="13"/>
      <c r="L54" s="12"/>
    </row>
    <row r="55" customFormat="false" ht="15" hidden="false" customHeight="false" outlineLevel="0" collapsed="false">
      <c r="A55" s="11" t="n">
        <v>43</v>
      </c>
      <c r="B55" s="12"/>
      <c r="C55" s="13"/>
      <c r="D55" s="13"/>
      <c r="E55" s="14"/>
      <c r="F55" s="13"/>
      <c r="G55" s="13"/>
      <c r="H55" s="12"/>
      <c r="I55" s="15"/>
      <c r="J55" s="13"/>
      <c r="K55" s="13"/>
      <c r="L55" s="12"/>
    </row>
    <row r="56" customFormat="false" ht="15" hidden="false" customHeight="false" outlineLevel="0" collapsed="false">
      <c r="A56" s="16" t="n">
        <v>44</v>
      </c>
      <c r="B56" s="12"/>
      <c r="C56" s="13"/>
      <c r="D56" s="13"/>
      <c r="E56" s="14"/>
      <c r="F56" s="13"/>
      <c r="G56" s="13"/>
      <c r="H56" s="12"/>
      <c r="I56" s="15"/>
      <c r="J56" s="13"/>
      <c r="K56" s="13"/>
      <c r="L56" s="12"/>
    </row>
    <row r="57" customFormat="false" ht="15" hidden="false" customHeight="false" outlineLevel="0" collapsed="false">
      <c r="A57" s="11" t="n">
        <v>45</v>
      </c>
      <c r="B57" s="12"/>
      <c r="C57" s="13"/>
      <c r="D57" s="13"/>
      <c r="E57" s="14"/>
      <c r="F57" s="13"/>
      <c r="G57" s="13"/>
      <c r="H57" s="12"/>
      <c r="I57" s="15"/>
      <c r="J57" s="13"/>
      <c r="K57" s="13"/>
      <c r="L57" s="12"/>
    </row>
    <row r="58" customFormat="false" ht="15" hidden="false" customHeight="false" outlineLevel="0" collapsed="false">
      <c r="A58" s="16" t="n">
        <v>46</v>
      </c>
      <c r="B58" s="12"/>
      <c r="C58" s="13"/>
      <c r="D58" s="13"/>
      <c r="E58" s="14"/>
      <c r="F58" s="13"/>
      <c r="G58" s="13"/>
      <c r="H58" s="12"/>
      <c r="I58" s="15"/>
      <c r="J58" s="13"/>
      <c r="K58" s="13"/>
      <c r="L58" s="12"/>
    </row>
    <row r="59" customFormat="false" ht="15" hidden="false" customHeight="false" outlineLevel="0" collapsed="false">
      <c r="A59" s="11" t="n">
        <v>47</v>
      </c>
      <c r="B59" s="12"/>
      <c r="C59" s="13"/>
      <c r="D59" s="13"/>
      <c r="E59" s="14"/>
      <c r="F59" s="13"/>
      <c r="G59" s="13"/>
      <c r="H59" s="12"/>
      <c r="I59" s="15"/>
      <c r="J59" s="13"/>
      <c r="K59" s="13"/>
      <c r="L59" s="12"/>
    </row>
    <row r="60" customFormat="false" ht="15" hidden="false" customHeight="false" outlineLevel="0" collapsed="false">
      <c r="A60" s="16" t="n">
        <v>48</v>
      </c>
      <c r="B60" s="12"/>
      <c r="C60" s="13"/>
      <c r="D60" s="13"/>
      <c r="E60" s="14"/>
      <c r="F60" s="13"/>
      <c r="G60" s="13"/>
      <c r="H60" s="12"/>
      <c r="I60" s="15"/>
      <c r="J60" s="13"/>
      <c r="K60" s="13"/>
      <c r="L60" s="12"/>
    </row>
    <row r="61" customFormat="false" ht="15" hidden="false" customHeight="false" outlineLevel="0" collapsed="false">
      <c r="A61" s="11" t="n">
        <v>49</v>
      </c>
      <c r="B61" s="12"/>
      <c r="C61" s="13"/>
      <c r="D61" s="13"/>
      <c r="E61" s="14"/>
      <c r="F61" s="13"/>
      <c r="G61" s="13"/>
      <c r="H61" s="12"/>
      <c r="I61" s="15"/>
      <c r="J61" s="13"/>
      <c r="K61" s="13"/>
      <c r="L61" s="12"/>
    </row>
    <row r="62" customFormat="false" ht="15" hidden="false" customHeight="false" outlineLevel="0" collapsed="false">
      <c r="A62" s="16" t="n">
        <v>50</v>
      </c>
      <c r="B62" s="12"/>
      <c r="C62" s="13"/>
      <c r="D62" s="13"/>
      <c r="E62" s="14"/>
      <c r="F62" s="13"/>
      <c r="G62" s="13"/>
      <c r="H62" s="12"/>
      <c r="I62" s="15"/>
      <c r="J62" s="13"/>
      <c r="K62" s="13"/>
      <c r="L62" s="12"/>
    </row>
    <row r="63" customFormat="false" ht="15" hidden="false" customHeight="false" outlineLevel="0" collapsed="false">
      <c r="A63" s="11" t="n">
        <v>51</v>
      </c>
      <c r="B63" s="12"/>
      <c r="C63" s="13"/>
      <c r="D63" s="13"/>
      <c r="E63" s="14"/>
      <c r="F63" s="13"/>
      <c r="G63" s="13"/>
      <c r="H63" s="12"/>
      <c r="I63" s="15"/>
      <c r="J63" s="13"/>
      <c r="K63" s="13"/>
      <c r="L63" s="12"/>
    </row>
    <row r="64" customFormat="false" ht="15" hidden="false" customHeight="false" outlineLevel="0" collapsed="false">
      <c r="A64" s="16" t="n">
        <v>52</v>
      </c>
      <c r="B64" s="12"/>
      <c r="C64" s="13"/>
      <c r="D64" s="13"/>
      <c r="E64" s="14"/>
      <c r="F64" s="13"/>
      <c r="G64" s="13"/>
      <c r="H64" s="12"/>
      <c r="I64" s="15"/>
      <c r="J64" s="13"/>
      <c r="K64" s="13"/>
      <c r="L64" s="12"/>
    </row>
    <row r="65" customFormat="false" ht="15" hidden="false" customHeight="false" outlineLevel="0" collapsed="false">
      <c r="A65" s="11" t="n">
        <v>53</v>
      </c>
      <c r="B65" s="12"/>
      <c r="C65" s="13"/>
      <c r="D65" s="13"/>
      <c r="E65" s="14"/>
      <c r="F65" s="13"/>
      <c r="G65" s="13"/>
      <c r="H65" s="12"/>
      <c r="I65" s="15"/>
      <c r="J65" s="13"/>
      <c r="K65" s="13"/>
      <c r="L65" s="12"/>
    </row>
    <row r="66" customFormat="false" ht="15" hidden="false" customHeight="false" outlineLevel="0" collapsed="false">
      <c r="A66" s="16" t="n">
        <v>54</v>
      </c>
      <c r="B66" s="12"/>
      <c r="C66" s="13"/>
      <c r="D66" s="13"/>
      <c r="E66" s="14"/>
      <c r="F66" s="13"/>
      <c r="G66" s="13"/>
      <c r="H66" s="12"/>
      <c r="I66" s="15"/>
      <c r="J66" s="13"/>
      <c r="K66" s="13"/>
      <c r="L66" s="12"/>
    </row>
    <row r="67" customFormat="false" ht="15" hidden="false" customHeight="false" outlineLevel="0" collapsed="false">
      <c r="A67" s="11" t="n">
        <v>55</v>
      </c>
      <c r="B67" s="12"/>
      <c r="C67" s="13"/>
      <c r="D67" s="13"/>
      <c r="E67" s="14"/>
      <c r="F67" s="13"/>
      <c r="G67" s="13"/>
      <c r="H67" s="12"/>
      <c r="I67" s="15"/>
      <c r="J67" s="13"/>
      <c r="K67" s="13"/>
      <c r="L67" s="12"/>
    </row>
    <row r="68" customFormat="false" ht="15" hidden="false" customHeight="false" outlineLevel="0" collapsed="false">
      <c r="A68" s="16" t="n">
        <v>56</v>
      </c>
      <c r="B68" s="12"/>
      <c r="C68" s="13"/>
      <c r="D68" s="13"/>
      <c r="E68" s="14"/>
      <c r="F68" s="13"/>
      <c r="G68" s="13"/>
      <c r="H68" s="12"/>
      <c r="I68" s="15"/>
      <c r="J68" s="13"/>
      <c r="K68" s="13"/>
      <c r="L68" s="12"/>
    </row>
    <row r="69" customFormat="false" ht="15" hidden="false" customHeight="false" outlineLevel="0" collapsed="false">
      <c r="A69" s="11" t="n">
        <v>57</v>
      </c>
      <c r="B69" s="12"/>
      <c r="C69" s="13"/>
      <c r="D69" s="13"/>
      <c r="E69" s="14"/>
      <c r="F69" s="13"/>
      <c r="G69" s="13"/>
      <c r="H69" s="12"/>
      <c r="I69" s="15"/>
      <c r="J69" s="13"/>
      <c r="K69" s="13"/>
      <c r="L69" s="12"/>
    </row>
    <row r="70" customFormat="false" ht="15" hidden="false" customHeight="false" outlineLevel="0" collapsed="false">
      <c r="A70" s="16" t="n">
        <v>58</v>
      </c>
      <c r="B70" s="12"/>
      <c r="C70" s="13"/>
      <c r="D70" s="13"/>
      <c r="E70" s="14"/>
      <c r="F70" s="13"/>
      <c r="G70" s="13"/>
      <c r="H70" s="12"/>
      <c r="I70" s="15"/>
      <c r="J70" s="13"/>
      <c r="K70" s="13"/>
      <c r="L70" s="12"/>
    </row>
    <row r="71" customFormat="false" ht="15" hidden="false" customHeight="false" outlineLevel="0" collapsed="false">
      <c r="A71" s="11" t="n">
        <v>59</v>
      </c>
      <c r="B71" s="12"/>
      <c r="C71" s="13"/>
      <c r="D71" s="13"/>
      <c r="E71" s="14"/>
      <c r="F71" s="13"/>
      <c r="G71" s="13"/>
      <c r="H71" s="12"/>
      <c r="I71" s="15"/>
      <c r="J71" s="13"/>
      <c r="K71" s="13"/>
      <c r="L71" s="12"/>
    </row>
    <row r="72" customFormat="false" ht="15" hidden="false" customHeight="false" outlineLevel="0" collapsed="false">
      <c r="A72" s="16" t="n">
        <v>60</v>
      </c>
      <c r="B72" s="12"/>
      <c r="C72" s="13"/>
      <c r="D72" s="13"/>
      <c r="E72" s="14"/>
      <c r="F72" s="13"/>
      <c r="G72" s="13"/>
      <c r="H72" s="12"/>
      <c r="I72" s="15"/>
      <c r="J72" s="13"/>
      <c r="K72" s="13"/>
      <c r="L72" s="12"/>
    </row>
    <row r="73" customFormat="false" ht="15" hidden="false" customHeight="false" outlineLevel="0" collapsed="false">
      <c r="A73" s="11" t="n">
        <v>61</v>
      </c>
      <c r="B73" s="12"/>
      <c r="C73" s="13"/>
      <c r="D73" s="13"/>
      <c r="E73" s="14"/>
      <c r="F73" s="13"/>
      <c r="G73" s="13"/>
      <c r="H73" s="12"/>
      <c r="I73" s="15"/>
      <c r="J73" s="13"/>
      <c r="K73" s="13"/>
      <c r="L73" s="12"/>
    </row>
    <row r="74" customFormat="false" ht="15" hidden="false" customHeight="false" outlineLevel="0" collapsed="false">
      <c r="A74" s="16" t="n">
        <v>62</v>
      </c>
      <c r="B74" s="12"/>
      <c r="C74" s="13"/>
      <c r="D74" s="13"/>
      <c r="E74" s="14"/>
      <c r="F74" s="13"/>
      <c r="G74" s="13"/>
      <c r="H74" s="12"/>
      <c r="I74" s="15"/>
      <c r="J74" s="13"/>
      <c r="K74" s="13"/>
      <c r="L74" s="12"/>
    </row>
    <row r="75" customFormat="false" ht="15" hidden="false" customHeight="false" outlineLevel="0" collapsed="false">
      <c r="A75" s="11" t="n">
        <v>63</v>
      </c>
      <c r="B75" s="12"/>
      <c r="C75" s="13"/>
      <c r="D75" s="13"/>
      <c r="E75" s="14"/>
      <c r="F75" s="13"/>
      <c r="G75" s="13"/>
      <c r="H75" s="12"/>
      <c r="I75" s="15"/>
      <c r="J75" s="13"/>
      <c r="K75" s="13"/>
      <c r="L75" s="12"/>
    </row>
    <row r="76" customFormat="false" ht="15" hidden="false" customHeight="false" outlineLevel="0" collapsed="false">
      <c r="A76" s="16" t="n">
        <v>64</v>
      </c>
      <c r="B76" s="12"/>
      <c r="C76" s="13"/>
      <c r="D76" s="13"/>
      <c r="E76" s="14"/>
      <c r="F76" s="13"/>
      <c r="G76" s="13"/>
      <c r="H76" s="12"/>
      <c r="I76" s="15"/>
      <c r="J76" s="13"/>
      <c r="K76" s="13"/>
      <c r="L76" s="12"/>
    </row>
    <row r="77" customFormat="false" ht="15" hidden="false" customHeight="false" outlineLevel="0" collapsed="false">
      <c r="A77" s="11" t="n">
        <v>65</v>
      </c>
      <c r="B77" s="12"/>
      <c r="C77" s="13"/>
      <c r="D77" s="13"/>
      <c r="E77" s="14"/>
      <c r="F77" s="13"/>
      <c r="G77" s="13"/>
      <c r="H77" s="12"/>
      <c r="I77" s="15"/>
      <c r="J77" s="13"/>
      <c r="K77" s="13"/>
      <c r="L77" s="12"/>
    </row>
    <row r="78" customFormat="false" ht="15" hidden="false" customHeight="false" outlineLevel="0" collapsed="false">
      <c r="A78" s="16" t="n">
        <v>66</v>
      </c>
      <c r="B78" s="12"/>
      <c r="C78" s="13"/>
      <c r="D78" s="13"/>
      <c r="E78" s="14"/>
      <c r="F78" s="13"/>
      <c r="G78" s="13"/>
      <c r="H78" s="12"/>
      <c r="I78" s="15"/>
      <c r="J78" s="13"/>
      <c r="K78" s="13"/>
      <c r="L78" s="12"/>
    </row>
    <row r="79" customFormat="false" ht="15" hidden="false" customHeight="false" outlineLevel="0" collapsed="false">
      <c r="A79" s="11" t="n">
        <v>67</v>
      </c>
      <c r="B79" s="12"/>
      <c r="C79" s="13"/>
      <c r="D79" s="13"/>
      <c r="E79" s="14"/>
      <c r="F79" s="13"/>
      <c r="G79" s="13"/>
      <c r="H79" s="12"/>
      <c r="I79" s="15"/>
      <c r="J79" s="13"/>
      <c r="K79" s="13"/>
      <c r="L79" s="12"/>
    </row>
    <row r="80" customFormat="false" ht="15" hidden="false" customHeight="false" outlineLevel="0" collapsed="false">
      <c r="A80" s="16" t="n">
        <v>68</v>
      </c>
      <c r="B80" s="12"/>
      <c r="C80" s="13"/>
      <c r="D80" s="13"/>
      <c r="E80" s="14"/>
      <c r="F80" s="13"/>
      <c r="G80" s="13"/>
      <c r="H80" s="12"/>
      <c r="I80" s="15"/>
      <c r="J80" s="13"/>
      <c r="K80" s="13"/>
      <c r="L80" s="12"/>
    </row>
    <row r="81" customFormat="false" ht="15" hidden="false" customHeight="false" outlineLevel="0" collapsed="false">
      <c r="A81" s="11" t="n">
        <v>69</v>
      </c>
      <c r="B81" s="12"/>
      <c r="C81" s="13"/>
      <c r="D81" s="13"/>
      <c r="E81" s="14"/>
      <c r="F81" s="13"/>
      <c r="G81" s="13"/>
      <c r="H81" s="12"/>
      <c r="I81" s="15"/>
      <c r="J81" s="13"/>
      <c r="K81" s="13"/>
      <c r="L81" s="12"/>
    </row>
    <row r="82" customFormat="false" ht="15" hidden="false" customHeight="false" outlineLevel="0" collapsed="false">
      <c r="A82" s="16" t="n">
        <v>70</v>
      </c>
      <c r="B82" s="12"/>
      <c r="C82" s="13"/>
      <c r="D82" s="13"/>
      <c r="E82" s="14"/>
      <c r="F82" s="13"/>
      <c r="G82" s="13"/>
      <c r="H82" s="12"/>
      <c r="I82" s="15"/>
      <c r="J82" s="13"/>
      <c r="K82" s="13"/>
      <c r="L82" s="12"/>
    </row>
    <row r="83" customFormat="false" ht="15" hidden="false" customHeight="false" outlineLevel="0" collapsed="false">
      <c r="A83" s="11" t="n">
        <v>71</v>
      </c>
      <c r="B83" s="12"/>
      <c r="C83" s="13"/>
      <c r="D83" s="13"/>
      <c r="E83" s="14"/>
      <c r="F83" s="13"/>
      <c r="G83" s="13"/>
      <c r="H83" s="12"/>
      <c r="I83" s="15"/>
      <c r="J83" s="13"/>
      <c r="K83" s="13"/>
      <c r="L83" s="12"/>
    </row>
    <row r="84" customFormat="false" ht="15" hidden="false" customHeight="false" outlineLevel="0" collapsed="false">
      <c r="A84" s="16" t="n">
        <v>72</v>
      </c>
      <c r="B84" s="12"/>
      <c r="C84" s="13"/>
      <c r="D84" s="13"/>
      <c r="E84" s="14"/>
      <c r="F84" s="13"/>
      <c r="G84" s="13"/>
      <c r="H84" s="12"/>
      <c r="I84" s="15"/>
      <c r="J84" s="13"/>
      <c r="K84" s="13"/>
      <c r="L84" s="12"/>
    </row>
    <row r="85" customFormat="false" ht="15" hidden="false" customHeight="false" outlineLevel="0" collapsed="false">
      <c r="A85" s="11" t="n">
        <v>73</v>
      </c>
      <c r="B85" s="12"/>
      <c r="C85" s="13"/>
      <c r="D85" s="13"/>
      <c r="E85" s="14"/>
      <c r="F85" s="13"/>
      <c r="G85" s="13"/>
      <c r="H85" s="12"/>
      <c r="I85" s="15"/>
      <c r="J85" s="13"/>
      <c r="K85" s="13"/>
      <c r="L85" s="12"/>
    </row>
    <row r="86" customFormat="false" ht="15" hidden="false" customHeight="false" outlineLevel="0" collapsed="false">
      <c r="A86" s="16" t="n">
        <v>74</v>
      </c>
      <c r="B86" s="12"/>
      <c r="C86" s="13"/>
      <c r="D86" s="13"/>
      <c r="E86" s="14"/>
      <c r="F86" s="13"/>
      <c r="G86" s="13"/>
      <c r="H86" s="12"/>
      <c r="I86" s="15"/>
      <c r="J86" s="13"/>
      <c r="K86" s="13"/>
      <c r="L86" s="12"/>
    </row>
    <row r="87" customFormat="false" ht="15" hidden="false" customHeight="false" outlineLevel="0" collapsed="false">
      <c r="A87" s="11" t="n">
        <v>75</v>
      </c>
      <c r="B87" s="12"/>
      <c r="C87" s="13"/>
      <c r="D87" s="13"/>
      <c r="E87" s="14"/>
      <c r="F87" s="13"/>
      <c r="G87" s="13"/>
      <c r="H87" s="12"/>
      <c r="I87" s="15"/>
      <c r="J87" s="13"/>
      <c r="K87" s="13"/>
      <c r="L87" s="12"/>
    </row>
    <row r="88" customFormat="false" ht="15" hidden="false" customHeight="false" outlineLevel="0" collapsed="false">
      <c r="A88" s="16" t="n">
        <v>76</v>
      </c>
      <c r="B88" s="12"/>
      <c r="C88" s="13"/>
      <c r="D88" s="13"/>
      <c r="E88" s="14"/>
      <c r="F88" s="13"/>
      <c r="G88" s="13"/>
      <c r="H88" s="12"/>
      <c r="I88" s="15"/>
      <c r="J88" s="13"/>
      <c r="K88" s="13"/>
      <c r="L88" s="12"/>
    </row>
    <row r="89" customFormat="false" ht="15" hidden="false" customHeight="false" outlineLevel="0" collapsed="false">
      <c r="A89" s="11" t="n">
        <v>77</v>
      </c>
      <c r="B89" s="12"/>
      <c r="C89" s="13"/>
      <c r="D89" s="13"/>
      <c r="E89" s="14"/>
      <c r="F89" s="13"/>
      <c r="G89" s="13"/>
      <c r="H89" s="12"/>
      <c r="I89" s="15"/>
      <c r="J89" s="13"/>
      <c r="K89" s="13"/>
      <c r="L89" s="12"/>
    </row>
    <row r="90" customFormat="false" ht="15" hidden="false" customHeight="false" outlineLevel="0" collapsed="false">
      <c r="A90" s="16" t="n">
        <v>78</v>
      </c>
      <c r="B90" s="12"/>
      <c r="C90" s="13"/>
      <c r="D90" s="13"/>
      <c r="E90" s="14"/>
      <c r="F90" s="13"/>
      <c r="G90" s="13"/>
      <c r="H90" s="12"/>
      <c r="I90" s="15"/>
      <c r="J90" s="13"/>
      <c r="K90" s="13"/>
      <c r="L90" s="12"/>
    </row>
    <row r="91" customFormat="false" ht="15" hidden="false" customHeight="false" outlineLevel="0" collapsed="false">
      <c r="A91" s="11" t="n">
        <v>79</v>
      </c>
      <c r="B91" s="12"/>
      <c r="C91" s="13"/>
      <c r="D91" s="13"/>
      <c r="E91" s="14"/>
      <c r="F91" s="13"/>
      <c r="G91" s="13"/>
      <c r="H91" s="12"/>
      <c r="I91" s="15"/>
      <c r="J91" s="13"/>
      <c r="K91" s="13"/>
      <c r="L91" s="12"/>
    </row>
    <row r="92" customFormat="false" ht="15" hidden="false" customHeight="false" outlineLevel="0" collapsed="false">
      <c r="A92" s="16" t="n">
        <v>80</v>
      </c>
      <c r="B92" s="12"/>
      <c r="C92" s="13"/>
      <c r="D92" s="13"/>
      <c r="E92" s="14"/>
      <c r="F92" s="13"/>
      <c r="G92" s="13"/>
      <c r="H92" s="12"/>
      <c r="I92" s="15"/>
      <c r="J92" s="13"/>
      <c r="K92" s="13"/>
      <c r="L92" s="12"/>
    </row>
    <row r="93" customFormat="false" ht="15" hidden="false" customHeight="false" outlineLevel="0" collapsed="false">
      <c r="A93" s="11" t="n">
        <v>81</v>
      </c>
      <c r="B93" s="12"/>
      <c r="C93" s="13"/>
      <c r="D93" s="13"/>
      <c r="E93" s="14"/>
      <c r="F93" s="13"/>
      <c r="G93" s="13"/>
      <c r="H93" s="12"/>
      <c r="I93" s="15"/>
      <c r="J93" s="13"/>
      <c r="K93" s="13"/>
      <c r="L93" s="12"/>
    </row>
    <row r="94" customFormat="false" ht="15" hidden="false" customHeight="false" outlineLevel="0" collapsed="false">
      <c r="A94" s="16" t="n">
        <v>82</v>
      </c>
      <c r="B94" s="12"/>
      <c r="C94" s="13"/>
      <c r="D94" s="13"/>
      <c r="E94" s="14"/>
      <c r="F94" s="13"/>
      <c r="G94" s="13"/>
      <c r="H94" s="12"/>
      <c r="I94" s="15"/>
      <c r="J94" s="13"/>
      <c r="K94" s="13"/>
      <c r="L94" s="12"/>
    </row>
    <row r="95" customFormat="false" ht="15" hidden="false" customHeight="false" outlineLevel="0" collapsed="false">
      <c r="A95" s="11" t="n">
        <v>83</v>
      </c>
      <c r="B95" s="12"/>
      <c r="C95" s="13"/>
      <c r="D95" s="13"/>
      <c r="E95" s="14"/>
      <c r="F95" s="13"/>
      <c r="G95" s="13"/>
      <c r="H95" s="12"/>
      <c r="I95" s="15"/>
      <c r="J95" s="13"/>
      <c r="K95" s="13"/>
      <c r="L95" s="12"/>
    </row>
    <row r="96" customFormat="false" ht="15" hidden="false" customHeight="false" outlineLevel="0" collapsed="false">
      <c r="A96" s="16" t="n">
        <v>84</v>
      </c>
      <c r="B96" s="12"/>
      <c r="C96" s="13"/>
      <c r="D96" s="13"/>
      <c r="E96" s="14"/>
      <c r="F96" s="13"/>
      <c r="G96" s="13"/>
      <c r="H96" s="12"/>
      <c r="I96" s="15"/>
      <c r="J96" s="13"/>
      <c r="K96" s="13"/>
      <c r="L96" s="12"/>
    </row>
    <row r="97" customFormat="false" ht="15" hidden="false" customHeight="false" outlineLevel="0" collapsed="false">
      <c r="A97" s="11" t="n">
        <v>85</v>
      </c>
      <c r="B97" s="12"/>
      <c r="C97" s="13"/>
      <c r="D97" s="13"/>
      <c r="E97" s="14"/>
      <c r="F97" s="13"/>
      <c r="G97" s="13"/>
      <c r="H97" s="12"/>
      <c r="I97" s="15"/>
      <c r="J97" s="13"/>
      <c r="K97" s="13"/>
      <c r="L97" s="12"/>
    </row>
    <row r="98" customFormat="false" ht="15" hidden="false" customHeight="false" outlineLevel="0" collapsed="false">
      <c r="A98" s="16" t="n">
        <v>86</v>
      </c>
      <c r="B98" s="12"/>
      <c r="C98" s="13"/>
      <c r="D98" s="13"/>
      <c r="E98" s="14"/>
      <c r="F98" s="13"/>
      <c r="G98" s="13"/>
      <c r="H98" s="12"/>
      <c r="I98" s="15"/>
      <c r="J98" s="13"/>
      <c r="K98" s="13"/>
      <c r="L98" s="12"/>
    </row>
    <row r="99" customFormat="false" ht="15" hidden="false" customHeight="false" outlineLevel="0" collapsed="false">
      <c r="A99" s="11" t="n">
        <v>87</v>
      </c>
      <c r="B99" s="12"/>
      <c r="C99" s="13"/>
      <c r="D99" s="13"/>
      <c r="E99" s="14"/>
      <c r="F99" s="13"/>
      <c r="G99" s="13"/>
      <c r="H99" s="12"/>
      <c r="I99" s="15"/>
      <c r="J99" s="13"/>
      <c r="K99" s="13"/>
      <c r="L99" s="12"/>
    </row>
    <row r="100" customFormat="false" ht="15" hidden="false" customHeight="false" outlineLevel="0" collapsed="false">
      <c r="A100" s="16" t="n">
        <v>88</v>
      </c>
      <c r="B100" s="12"/>
      <c r="C100" s="13"/>
      <c r="D100" s="13"/>
      <c r="E100" s="14"/>
      <c r="F100" s="13"/>
      <c r="G100" s="13"/>
      <c r="H100" s="12"/>
      <c r="I100" s="15"/>
      <c r="J100" s="13"/>
      <c r="K100" s="13"/>
      <c r="L100" s="12"/>
    </row>
    <row r="101" customFormat="false" ht="15" hidden="false" customHeight="false" outlineLevel="0" collapsed="false">
      <c r="A101" s="11" t="n">
        <v>89</v>
      </c>
      <c r="B101" s="12"/>
      <c r="C101" s="13"/>
      <c r="D101" s="13"/>
      <c r="E101" s="14"/>
      <c r="F101" s="13"/>
      <c r="G101" s="13"/>
      <c r="H101" s="12"/>
      <c r="I101" s="15"/>
      <c r="J101" s="13"/>
      <c r="K101" s="13"/>
      <c r="L101" s="12"/>
    </row>
    <row r="102" customFormat="false" ht="15" hidden="false" customHeight="false" outlineLevel="0" collapsed="false">
      <c r="A102" s="16" t="n">
        <v>90</v>
      </c>
      <c r="B102" s="12"/>
      <c r="C102" s="13"/>
      <c r="D102" s="13"/>
      <c r="E102" s="14"/>
      <c r="F102" s="13"/>
      <c r="G102" s="13"/>
      <c r="H102" s="12"/>
      <c r="I102" s="15"/>
      <c r="J102" s="13"/>
      <c r="K102" s="13"/>
      <c r="L102" s="12"/>
    </row>
    <row r="103" customFormat="false" ht="15" hidden="false" customHeight="false" outlineLevel="0" collapsed="false">
      <c r="A103" s="11" t="n">
        <v>91</v>
      </c>
      <c r="B103" s="12"/>
      <c r="C103" s="13"/>
      <c r="D103" s="13"/>
      <c r="E103" s="14"/>
      <c r="F103" s="13"/>
      <c r="G103" s="13"/>
      <c r="H103" s="12"/>
      <c r="I103" s="15"/>
      <c r="J103" s="13"/>
      <c r="K103" s="13"/>
      <c r="L103" s="12"/>
    </row>
    <row r="104" customFormat="false" ht="15" hidden="false" customHeight="false" outlineLevel="0" collapsed="false">
      <c r="A104" s="16" t="n">
        <v>92</v>
      </c>
      <c r="B104" s="12"/>
      <c r="C104" s="13"/>
      <c r="D104" s="13"/>
      <c r="E104" s="14"/>
      <c r="F104" s="13"/>
      <c r="G104" s="13"/>
      <c r="H104" s="12"/>
      <c r="I104" s="15"/>
      <c r="J104" s="13"/>
      <c r="K104" s="13"/>
      <c r="L104" s="12"/>
    </row>
    <row r="105" customFormat="false" ht="15" hidden="false" customHeight="false" outlineLevel="0" collapsed="false">
      <c r="A105" s="11" t="n">
        <v>93</v>
      </c>
      <c r="B105" s="12"/>
      <c r="C105" s="13"/>
      <c r="D105" s="13"/>
      <c r="E105" s="14"/>
      <c r="F105" s="13"/>
      <c r="G105" s="13"/>
      <c r="H105" s="12"/>
      <c r="I105" s="15"/>
      <c r="J105" s="13"/>
      <c r="K105" s="13"/>
      <c r="L105" s="12"/>
    </row>
    <row r="106" customFormat="false" ht="15" hidden="false" customHeight="false" outlineLevel="0" collapsed="false">
      <c r="A106" s="16" t="n">
        <v>94</v>
      </c>
      <c r="B106" s="12"/>
      <c r="C106" s="13"/>
      <c r="D106" s="13"/>
      <c r="E106" s="14"/>
      <c r="F106" s="13"/>
      <c r="G106" s="13"/>
      <c r="H106" s="12"/>
      <c r="I106" s="15"/>
      <c r="J106" s="13"/>
      <c r="K106" s="13"/>
      <c r="L106" s="12"/>
    </row>
    <row r="107" customFormat="false" ht="15" hidden="false" customHeight="false" outlineLevel="0" collapsed="false">
      <c r="A107" s="11" t="n">
        <v>95</v>
      </c>
      <c r="B107" s="12"/>
      <c r="C107" s="13"/>
      <c r="D107" s="13"/>
      <c r="E107" s="14"/>
      <c r="F107" s="13"/>
      <c r="G107" s="13"/>
      <c r="H107" s="12"/>
      <c r="I107" s="15"/>
      <c r="J107" s="13"/>
      <c r="K107" s="13"/>
      <c r="L107" s="12"/>
    </row>
    <row r="108" customFormat="false" ht="15" hidden="false" customHeight="false" outlineLevel="0" collapsed="false">
      <c r="A108" s="16" t="n">
        <v>96</v>
      </c>
      <c r="B108" s="12"/>
      <c r="C108" s="13"/>
      <c r="D108" s="13"/>
      <c r="E108" s="14"/>
      <c r="F108" s="13"/>
      <c r="G108" s="13"/>
      <c r="H108" s="12"/>
      <c r="I108" s="15"/>
      <c r="J108" s="13"/>
      <c r="K108" s="13"/>
      <c r="L108" s="12"/>
    </row>
    <row r="109" customFormat="false" ht="15" hidden="false" customHeight="false" outlineLevel="0" collapsed="false">
      <c r="A109" s="11" t="n">
        <v>97</v>
      </c>
      <c r="B109" s="12"/>
      <c r="C109" s="13"/>
      <c r="D109" s="13"/>
      <c r="E109" s="14"/>
      <c r="F109" s="13"/>
      <c r="G109" s="13"/>
      <c r="H109" s="12"/>
      <c r="I109" s="15"/>
      <c r="J109" s="13"/>
      <c r="K109" s="13"/>
      <c r="L109" s="12"/>
    </row>
    <row r="110" customFormat="false" ht="15" hidden="false" customHeight="false" outlineLevel="0" collapsed="false">
      <c r="A110" s="16" t="n">
        <v>98</v>
      </c>
      <c r="B110" s="12"/>
      <c r="C110" s="13"/>
      <c r="D110" s="13"/>
      <c r="E110" s="14"/>
      <c r="F110" s="13"/>
      <c r="G110" s="13"/>
      <c r="H110" s="12"/>
      <c r="I110" s="15"/>
      <c r="J110" s="13"/>
      <c r="K110" s="13"/>
      <c r="L110" s="12"/>
    </row>
    <row r="111" customFormat="false" ht="15" hidden="false" customHeight="false" outlineLevel="0" collapsed="false">
      <c r="A111" s="11" t="n">
        <v>99</v>
      </c>
      <c r="B111" s="12"/>
      <c r="C111" s="13"/>
      <c r="D111" s="13"/>
      <c r="E111" s="14"/>
      <c r="F111" s="13"/>
      <c r="G111" s="13"/>
      <c r="H111" s="12"/>
      <c r="I111" s="15"/>
      <c r="J111" s="13"/>
      <c r="K111" s="13"/>
      <c r="L111" s="12"/>
    </row>
    <row r="112" customFormat="false" ht="15" hidden="false" customHeight="false" outlineLevel="0" collapsed="false">
      <c r="A112" s="16" t="n">
        <v>100</v>
      </c>
      <c r="B112" s="12"/>
      <c r="C112" s="13"/>
      <c r="D112" s="13"/>
      <c r="E112" s="14"/>
      <c r="F112" s="13"/>
      <c r="G112" s="13"/>
      <c r="H112" s="12"/>
      <c r="I112" s="15"/>
      <c r="J112" s="13"/>
      <c r="K112" s="13"/>
      <c r="L112" s="12"/>
    </row>
  </sheetData>
  <mergeCells count="14">
    <mergeCell ref="A1:L1"/>
    <mergeCell ref="A2:L2"/>
    <mergeCell ref="A3:L3"/>
    <mergeCell ref="A5:B5"/>
    <mergeCell ref="A6:B6"/>
    <mergeCell ref="D6:E6"/>
    <mergeCell ref="H6:I6"/>
    <mergeCell ref="A7:B7"/>
    <mergeCell ref="D7:E7"/>
    <mergeCell ref="H7:I7"/>
    <mergeCell ref="A8:B8"/>
    <mergeCell ref="D8:E8"/>
    <mergeCell ref="H8:I8"/>
    <mergeCell ref="A11:L11"/>
  </mergeCells>
  <conditionalFormatting sqref="J6">
    <cfRule type="cellIs" priority="2" operator="greaterThanOrEqual" aboveAverage="0" equalAverage="0" bottom="0" percent="0" rank="0" text="" dxfId="0">
      <formula>0.9</formula>
    </cfRule>
    <cfRule type="cellIs" priority="3" operator="between" aboveAverage="0" equalAverage="0" bottom="0" percent="0" rank="0" text="" dxfId="1">
      <formula>0.5</formula>
      <formula>0.8999</formula>
    </cfRule>
    <cfRule type="cellIs" priority="4" operator="lessThan" aboveAverage="0" equalAverage="0" bottom="0" percent="0" rank="0" text="" dxfId="2">
      <formula>0.5</formula>
    </cfRule>
  </conditionalFormatting>
  <conditionalFormatting sqref="F13:F112">
    <cfRule type="cellIs" priority="5" operator="equal" aboveAverage="0" equalAverage="0" bottom="0" percent="0" rank="0" text="" dxfId="3">
      <formula>"Enforced"</formula>
    </cfRule>
    <cfRule type="cellIs" priority="6" operator="equal" aboveAverage="0" equalAverage="0" bottom="0" percent="0" rank="0" text="" dxfId="4">
      <formula>"In Progress"</formula>
    </cfRule>
    <cfRule type="cellIs" priority="7" operator="equal" aboveAverage="0" equalAverage="0" bottom="0" percent="0" rank="0" text="" dxfId="5">
      <formula>"Partial"</formula>
    </cfRule>
    <cfRule type="cellIs" priority="8" operator="equal" aboveAverage="0" equalAverage="0" bottom="0" percent="0" rank="0" text="" dxfId="6">
      <formula>"Planned"</formula>
    </cfRule>
    <cfRule type="cellIs" priority="9" operator="equal" aboveAverage="0" equalAverage="0" bottom="0" percent="0" rank="0" text="" dxfId="7">
      <formula>"Not Deployed"</formula>
    </cfRule>
    <cfRule type="cellIs" priority="10" operator="equal" aboveAverage="0" equalAverage="0" bottom="0" percent="0" rank="0" text="" dxfId="8">
      <formula>"Exception Granted"</formula>
    </cfRule>
  </conditionalFormatting>
  <conditionalFormatting sqref="K13:K112">
    <cfRule type="cellIs" priority="11" operator="equal" aboveAverage="0" equalAverage="0" bottom="0" percent="0" rank="0" text="" dxfId="7">
      <formula>"Critical"</formula>
    </cfRule>
    <cfRule type="cellIs" priority="12" operator="equal" aboveAverage="0" equalAverage="0" bottom="0" percent="0" rank="0" text="" dxfId="5">
      <formula>"High"</formula>
    </cfRule>
    <cfRule type="cellIs" priority="13" operator="equal" aboveAverage="0" equalAverage="0" bottom="0" percent="0" rank="0" text="" dxfId="4">
      <formula>"Medium"</formula>
    </cfRule>
    <cfRule type="cellIs" priority="14" operator="equal" aboveAverage="0" equalAverage="0" bottom="0" percent="0" rank="0" text="" dxfId="3">
      <formula>"Low"</formula>
    </cfRule>
  </conditionalFormatting>
  <conditionalFormatting sqref="G13:G112">
    <cfRule type="cellIs" priority="15" operator="equal" aboveAverage="0" equalAverage="0" bottom="0" percent="0" rank="0" text="" dxfId="7">
      <formula>"SMS / Text (Not Recommended)"</formula>
    </cfRule>
    <cfRule type="cellIs" priority="16" operator="equal" aboveAverage="0" equalAverage="0" bottom="0" percent="0" rank="0" text="" dxfId="7">
      <formula>"Email OTP (Not Recommended)"</formula>
    </cfRule>
    <cfRule type="cellIs" priority="17" operator="equal" aboveAverage="0" equalAverage="0" bottom="0" percent="0" rank="0" text="" dxfId="7">
      <formula>"None"</formula>
    </cfRule>
  </conditionalFormatting>
  <dataValidations count="5">
    <dataValidation allowBlank="true" errorStyle="stop" operator="between" showDropDown="false" showErrorMessage="false" showInputMessage="false" sqref="C55:C112" type="list">
      <formula1>"Cloud SaaS,Cloud IaaS/PaaS,On-Premise App,VPN / Remote Access,Email / Collaboration,Financial / ERP,CRM / Sales,HR / Payroll,Database,Network Infrastructure,Developer Tools,Customer Portal,Admin Console,Other"</formula1>
      <formula2>0</formula2>
    </dataValidation>
    <dataValidation allowBlank="true" errorStyle="stop" operator="between" showDropDown="false" showErrorMessage="false" showInputMessage="false" sqref="D55:D112" type="list">
      <formula1>"Internal Only,External / Internet,Both,VPN Required,API / Service Account"</formula1>
      <formula2>0</formula2>
    </dataValidation>
    <dataValidation allowBlank="true" error="Select a valid MFA status from the dropdown." errorStyle="stop" errorTitle="Invalid Status" operator="between" showDropDown="false" showErrorMessage="false" showInputMessage="false" sqref="C5:C54 F13:F112" type="list">
      <formula1>"Enforced,In Progress,Partial,Planned,Not Deployed,Exception Granted,N/A"</formula1>
      <formula2>0</formula2>
    </dataValidation>
    <dataValidation allowBlank="true" errorStyle="stop" operator="between" showDropDown="false" showErrorMessage="false" showInputMessage="false" sqref="D5:D54 G13:G112" type="list">
      <formula1>"Authenticator App (TOTP),Push Notification,Hardware Token (FIDO2/U2F),SMS / Text (Not Recommended),Phone Call,Email OTP (Not Recommended),Biometric,Certificate-Based,Passkey / FIDO2,Multiple Methods,None,Other"</formula1>
      <formula2>0</formula2>
    </dataValidation>
    <dataValidation allowBlank="true" errorStyle="stop" operator="between" showDropDown="false" showErrorMessage="false" showInputMessage="false" sqref="K13:K112" type="list">
      <formula1>"Critical,High,Medium,Low,N/A"</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E75B6"/>
    <pageSetUpPr fitToPage="false"/>
  </sheetPr>
  <dimension ref="A1:H1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8" min="2" style="0" width="14"/>
  </cols>
  <sheetData>
    <row r="1" customFormat="false" ht="22.05" hidden="false" customHeight="false" outlineLevel="0" collapsed="false">
      <c r="A1" s="1" t="s">
        <v>26</v>
      </c>
      <c r="B1" s="1"/>
      <c r="C1" s="1"/>
      <c r="D1" s="1"/>
      <c r="E1" s="1"/>
      <c r="F1" s="1"/>
      <c r="G1" s="1"/>
      <c r="H1" s="1"/>
    </row>
    <row r="2" customFormat="false" ht="15" hidden="false" customHeight="false" outlineLevel="0" collapsed="false">
      <c r="A2" s="3" t="s">
        <v>27</v>
      </c>
      <c r="B2" s="3"/>
      <c r="C2" s="3"/>
      <c r="D2" s="3"/>
      <c r="E2" s="3"/>
      <c r="F2" s="3"/>
      <c r="G2" s="3"/>
      <c r="H2" s="3"/>
    </row>
    <row r="4" customFormat="false" ht="23.85" hidden="false" customHeight="false" outlineLevel="0" collapsed="false">
      <c r="A4" s="10" t="s">
        <v>28</v>
      </c>
      <c r="B4" s="10" t="s">
        <v>29</v>
      </c>
      <c r="C4" s="10" t="s">
        <v>30</v>
      </c>
      <c r="D4" s="10" t="s">
        <v>31</v>
      </c>
      <c r="E4" s="10" t="s">
        <v>32</v>
      </c>
      <c r="F4" s="10" t="s">
        <v>33</v>
      </c>
      <c r="G4" s="10" t="s">
        <v>34</v>
      </c>
      <c r="H4" s="10" t="s">
        <v>35</v>
      </c>
    </row>
    <row r="5" customFormat="false" ht="15" hidden="false" customHeight="false" outlineLevel="0" collapsed="false">
      <c r="A5" s="5" t="s">
        <v>36</v>
      </c>
      <c r="B5" s="17" t="n">
        <f aca="false">COUNTIF('MFA Inventory'!C13:C112,"Cloud SaaS")</f>
        <v>0</v>
      </c>
      <c r="C5" s="17" t="n">
        <f aca="false">COUNTIFS('MFA Inventory'!C13:C112,"Cloud SaaS",'MFA Inventory'!F13:F112,"Enforced")</f>
        <v>0</v>
      </c>
      <c r="D5" s="17" t="n">
        <f aca="false">COUNTIFS('MFA Inventory'!C13:C112,"Cloud SaaS",'MFA Inventory'!F13:F112,"In Progress")</f>
        <v>0</v>
      </c>
      <c r="E5" s="17" t="n">
        <f aca="false">COUNTIFS('MFA Inventory'!C13:C112,"Cloud SaaS",'MFA Inventory'!F13:F112,"Partial")+COUNTIFS('MFA Inventory'!C13:C112,"Cloud SaaS",'MFA Inventory'!F13:F112,"Planned")</f>
        <v>0</v>
      </c>
      <c r="F5" s="17" t="n">
        <f aca="false">COUNTIFS('MFA Inventory'!C13:C112,"Cloud SaaS",'MFA Inventory'!F13:F112,"Not Deployed")+COUNTIFS('MFA Inventory'!C13:C112,"Cloud SaaS",'MFA Inventory'!F13:F112,"Exception Granted")</f>
        <v>0</v>
      </c>
      <c r="G5" s="18" t="n">
        <f aca="false">IFERROR(C5/B5,0)</f>
        <v>0</v>
      </c>
      <c r="H5" s="17" t="n">
        <f aca="false">B5-C5</f>
        <v>0</v>
      </c>
    </row>
    <row r="6" customFormat="false" ht="15" hidden="false" customHeight="false" outlineLevel="0" collapsed="false">
      <c r="A6" s="19" t="s">
        <v>37</v>
      </c>
      <c r="B6" s="20" t="n">
        <f aca="false">COUNTIF('MFA Inventory'!C13:C112,"Cloud IaaS/PaaS")</f>
        <v>0</v>
      </c>
      <c r="C6" s="20" t="n">
        <f aca="false">COUNTIFS('MFA Inventory'!C13:C112,"Cloud IaaS/PaaS",'MFA Inventory'!F13:F112,"Enforced")</f>
        <v>0</v>
      </c>
      <c r="D6" s="20" t="n">
        <f aca="false">COUNTIFS('MFA Inventory'!C13:C112,"Cloud IaaS/PaaS",'MFA Inventory'!F13:F112,"In Progress")</f>
        <v>0</v>
      </c>
      <c r="E6" s="20" t="n">
        <f aca="false">COUNTIFS('MFA Inventory'!C13:C112,"Cloud IaaS/PaaS",'MFA Inventory'!F13:F112,"Partial")+COUNTIFS('MFA Inventory'!C13:C112,"Cloud IaaS/PaaS",'MFA Inventory'!F13:F112,"Planned")</f>
        <v>0</v>
      </c>
      <c r="F6" s="20" t="n">
        <f aca="false">COUNTIFS('MFA Inventory'!C13:C112,"Cloud IaaS/PaaS",'MFA Inventory'!F13:F112,"Not Deployed")+COUNTIFS('MFA Inventory'!C13:C112,"Cloud IaaS/PaaS",'MFA Inventory'!F13:F112,"Exception Granted")</f>
        <v>0</v>
      </c>
      <c r="G6" s="8" t="n">
        <f aca="false">IFERROR(C6/B6,0)</f>
        <v>0</v>
      </c>
      <c r="H6" s="20" t="n">
        <f aca="false">B6-C6</f>
        <v>0</v>
      </c>
    </row>
    <row r="7" customFormat="false" ht="15" hidden="false" customHeight="false" outlineLevel="0" collapsed="false">
      <c r="A7" s="5" t="s">
        <v>38</v>
      </c>
      <c r="B7" s="17" t="n">
        <f aca="false">COUNTIF('MFA Inventory'!C13:C112,"On-Premise App")</f>
        <v>0</v>
      </c>
      <c r="C7" s="17" t="n">
        <f aca="false">COUNTIFS('MFA Inventory'!C13:C112,"On-Premise App",'MFA Inventory'!F13:F112,"Enforced")</f>
        <v>0</v>
      </c>
      <c r="D7" s="17" t="n">
        <f aca="false">COUNTIFS('MFA Inventory'!C13:C112,"On-Premise App",'MFA Inventory'!F13:F112,"In Progress")</f>
        <v>0</v>
      </c>
      <c r="E7" s="17" t="n">
        <f aca="false">COUNTIFS('MFA Inventory'!C13:C112,"On-Premise App",'MFA Inventory'!F13:F112,"Partial")+COUNTIFS('MFA Inventory'!C13:C112,"On-Premise App",'MFA Inventory'!F13:F112,"Planned")</f>
        <v>0</v>
      </c>
      <c r="F7" s="17" t="n">
        <f aca="false">COUNTIFS('MFA Inventory'!C13:C112,"On-Premise App",'MFA Inventory'!F13:F112,"Not Deployed")+COUNTIFS('MFA Inventory'!C13:C112,"On-Premise App",'MFA Inventory'!F13:F112,"Exception Granted")</f>
        <v>0</v>
      </c>
      <c r="G7" s="18" t="n">
        <f aca="false">IFERROR(C7/B7,0)</f>
        <v>0</v>
      </c>
      <c r="H7" s="17" t="n">
        <f aca="false">B7-C7</f>
        <v>0</v>
      </c>
    </row>
    <row r="8" customFormat="false" ht="15" hidden="false" customHeight="false" outlineLevel="0" collapsed="false">
      <c r="A8" s="19" t="s">
        <v>39</v>
      </c>
      <c r="B8" s="20" t="n">
        <f aca="false">COUNTIF('MFA Inventory'!C13:C112,"VPN / Remote Access")</f>
        <v>0</v>
      </c>
      <c r="C8" s="20" t="n">
        <f aca="false">COUNTIFS('MFA Inventory'!C13:C112,"VPN / Remote Access",'MFA Inventory'!F13:F112,"Enforced")</f>
        <v>0</v>
      </c>
      <c r="D8" s="20" t="n">
        <f aca="false">COUNTIFS('MFA Inventory'!C13:C112,"VPN / Remote Access",'MFA Inventory'!F13:F112,"In Progress")</f>
        <v>0</v>
      </c>
      <c r="E8" s="20" t="n">
        <f aca="false">COUNTIFS('MFA Inventory'!C13:C112,"VPN / Remote Access",'MFA Inventory'!F13:F112,"Partial")+COUNTIFS('MFA Inventory'!C13:C112,"VPN / Remote Access",'MFA Inventory'!F13:F112,"Planned")</f>
        <v>0</v>
      </c>
      <c r="F8" s="20" t="n">
        <f aca="false">COUNTIFS('MFA Inventory'!C13:C112,"VPN / Remote Access",'MFA Inventory'!F13:F112,"Not Deployed")+COUNTIFS('MFA Inventory'!C13:C112,"VPN / Remote Access",'MFA Inventory'!F13:F112,"Exception Granted")</f>
        <v>0</v>
      </c>
      <c r="G8" s="8" t="n">
        <f aca="false">IFERROR(C8/B8,0)</f>
        <v>0</v>
      </c>
      <c r="H8" s="20" t="n">
        <f aca="false">B8-C8</f>
        <v>0</v>
      </c>
    </row>
    <row r="9" customFormat="false" ht="15" hidden="false" customHeight="false" outlineLevel="0" collapsed="false">
      <c r="A9" s="5" t="s">
        <v>40</v>
      </c>
      <c r="B9" s="17" t="n">
        <f aca="false">COUNTIF('MFA Inventory'!C13:C112,"Email / Collaboration")</f>
        <v>0</v>
      </c>
      <c r="C9" s="17" t="n">
        <f aca="false">COUNTIFS('MFA Inventory'!C13:C112,"Email / Collaboration",'MFA Inventory'!F13:F112,"Enforced")</f>
        <v>0</v>
      </c>
      <c r="D9" s="17" t="n">
        <f aca="false">COUNTIFS('MFA Inventory'!C13:C112,"Email / Collaboration",'MFA Inventory'!F13:F112,"In Progress")</f>
        <v>0</v>
      </c>
      <c r="E9" s="17" t="n">
        <f aca="false">COUNTIFS('MFA Inventory'!C13:C112,"Email / Collaboration",'MFA Inventory'!F13:F112,"Partial")+COUNTIFS('MFA Inventory'!C13:C112,"Email / Collaboration",'MFA Inventory'!F13:F112,"Planned")</f>
        <v>0</v>
      </c>
      <c r="F9" s="17" t="n">
        <f aca="false">COUNTIFS('MFA Inventory'!C13:C112,"Email / Collaboration",'MFA Inventory'!F13:F112,"Not Deployed")+COUNTIFS('MFA Inventory'!C13:C112,"Email / Collaboration",'MFA Inventory'!F13:F112,"Exception Granted")</f>
        <v>0</v>
      </c>
      <c r="G9" s="18" t="n">
        <f aca="false">IFERROR(C9/B9,0)</f>
        <v>0</v>
      </c>
      <c r="H9" s="17" t="n">
        <f aca="false">B9-C9</f>
        <v>0</v>
      </c>
    </row>
    <row r="10" customFormat="false" ht="15" hidden="false" customHeight="false" outlineLevel="0" collapsed="false">
      <c r="A10" s="19" t="s">
        <v>41</v>
      </c>
      <c r="B10" s="20" t="n">
        <f aca="false">COUNTIF('MFA Inventory'!C13:C112,"Financial / ERP")</f>
        <v>0</v>
      </c>
      <c r="C10" s="20" t="n">
        <f aca="false">COUNTIFS('MFA Inventory'!C13:C112,"Financial / ERP",'MFA Inventory'!F13:F112,"Enforced")</f>
        <v>0</v>
      </c>
      <c r="D10" s="20" t="n">
        <f aca="false">COUNTIFS('MFA Inventory'!C13:C112,"Financial / ERP",'MFA Inventory'!F13:F112,"In Progress")</f>
        <v>0</v>
      </c>
      <c r="E10" s="20" t="n">
        <f aca="false">COUNTIFS('MFA Inventory'!C13:C112,"Financial / ERP",'MFA Inventory'!F13:F112,"Partial")+COUNTIFS('MFA Inventory'!C13:C112,"Financial / ERP",'MFA Inventory'!F13:F112,"Planned")</f>
        <v>0</v>
      </c>
      <c r="F10" s="20" t="n">
        <f aca="false">COUNTIFS('MFA Inventory'!C13:C112,"Financial / ERP",'MFA Inventory'!F13:F112,"Not Deployed")+COUNTIFS('MFA Inventory'!C13:C112,"Financial / ERP",'MFA Inventory'!F13:F112,"Exception Granted")</f>
        <v>0</v>
      </c>
      <c r="G10" s="8" t="n">
        <f aca="false">IFERROR(C10/B10,0)</f>
        <v>0</v>
      </c>
      <c r="H10" s="20" t="n">
        <f aca="false">B10-C10</f>
        <v>0</v>
      </c>
    </row>
    <row r="11" customFormat="false" ht="15" hidden="false" customHeight="false" outlineLevel="0" collapsed="false">
      <c r="A11" s="5" t="s">
        <v>42</v>
      </c>
      <c r="B11" s="17" t="n">
        <f aca="false">COUNTIF('MFA Inventory'!C13:C112,"CRM / Sales")</f>
        <v>0</v>
      </c>
      <c r="C11" s="17" t="n">
        <f aca="false">COUNTIFS('MFA Inventory'!C13:C112,"CRM / Sales",'MFA Inventory'!F13:F112,"Enforced")</f>
        <v>0</v>
      </c>
      <c r="D11" s="17" t="n">
        <f aca="false">COUNTIFS('MFA Inventory'!C13:C112,"CRM / Sales",'MFA Inventory'!F13:F112,"In Progress")</f>
        <v>0</v>
      </c>
      <c r="E11" s="17" t="n">
        <f aca="false">COUNTIFS('MFA Inventory'!C13:C112,"CRM / Sales",'MFA Inventory'!F13:F112,"Partial")+COUNTIFS('MFA Inventory'!C13:C112,"CRM / Sales",'MFA Inventory'!F13:F112,"Planned")</f>
        <v>0</v>
      </c>
      <c r="F11" s="17" t="n">
        <f aca="false">COUNTIFS('MFA Inventory'!C13:C112,"CRM / Sales",'MFA Inventory'!F13:F112,"Not Deployed")+COUNTIFS('MFA Inventory'!C13:C112,"CRM / Sales",'MFA Inventory'!F13:F112,"Exception Granted")</f>
        <v>0</v>
      </c>
      <c r="G11" s="18" t="n">
        <f aca="false">IFERROR(C11/B11,0)</f>
        <v>0</v>
      </c>
      <c r="H11" s="17" t="n">
        <f aca="false">B11-C11</f>
        <v>0</v>
      </c>
    </row>
    <row r="12" customFormat="false" ht="15" hidden="false" customHeight="false" outlineLevel="0" collapsed="false">
      <c r="A12" s="19" t="s">
        <v>43</v>
      </c>
      <c r="B12" s="20" t="n">
        <f aca="false">COUNTIF('MFA Inventory'!C13:C112,"HR / Payroll")</f>
        <v>0</v>
      </c>
      <c r="C12" s="20" t="n">
        <f aca="false">COUNTIFS('MFA Inventory'!C13:C112,"HR / Payroll",'MFA Inventory'!F13:F112,"Enforced")</f>
        <v>0</v>
      </c>
      <c r="D12" s="20" t="n">
        <f aca="false">COUNTIFS('MFA Inventory'!C13:C112,"HR / Payroll",'MFA Inventory'!F13:F112,"In Progress")</f>
        <v>0</v>
      </c>
      <c r="E12" s="20" t="n">
        <f aca="false">COUNTIFS('MFA Inventory'!C13:C112,"HR / Payroll",'MFA Inventory'!F13:F112,"Partial")+COUNTIFS('MFA Inventory'!C13:C112,"HR / Payroll",'MFA Inventory'!F13:F112,"Planned")</f>
        <v>0</v>
      </c>
      <c r="F12" s="20" t="n">
        <f aca="false">COUNTIFS('MFA Inventory'!C13:C112,"HR / Payroll",'MFA Inventory'!F13:F112,"Not Deployed")+COUNTIFS('MFA Inventory'!C13:C112,"HR / Payroll",'MFA Inventory'!F13:F112,"Exception Granted")</f>
        <v>0</v>
      </c>
      <c r="G12" s="8" t="n">
        <f aca="false">IFERROR(C12/B12,0)</f>
        <v>0</v>
      </c>
      <c r="H12" s="20" t="n">
        <f aca="false">B12-C12</f>
        <v>0</v>
      </c>
    </row>
    <row r="13" customFormat="false" ht="15" hidden="false" customHeight="false" outlineLevel="0" collapsed="false">
      <c r="A13" s="5" t="s">
        <v>44</v>
      </c>
      <c r="B13" s="17" t="n">
        <f aca="false">COUNTIF('MFA Inventory'!C13:C112,"Database")</f>
        <v>0</v>
      </c>
      <c r="C13" s="17" t="n">
        <f aca="false">COUNTIFS('MFA Inventory'!C13:C112,"Database",'MFA Inventory'!F13:F112,"Enforced")</f>
        <v>0</v>
      </c>
      <c r="D13" s="17" t="n">
        <f aca="false">COUNTIFS('MFA Inventory'!C13:C112,"Database",'MFA Inventory'!F13:F112,"In Progress")</f>
        <v>0</v>
      </c>
      <c r="E13" s="17" t="n">
        <f aca="false">COUNTIFS('MFA Inventory'!C13:C112,"Database",'MFA Inventory'!F13:F112,"Partial")+COUNTIFS('MFA Inventory'!C13:C112,"Database",'MFA Inventory'!F13:F112,"Planned")</f>
        <v>0</v>
      </c>
      <c r="F13" s="17" t="n">
        <f aca="false">COUNTIFS('MFA Inventory'!C13:C112,"Database",'MFA Inventory'!F13:F112,"Not Deployed")+COUNTIFS('MFA Inventory'!C13:C112,"Database",'MFA Inventory'!F13:F112,"Exception Granted")</f>
        <v>0</v>
      </c>
      <c r="G13" s="18" t="n">
        <f aca="false">IFERROR(C13/B13,0)</f>
        <v>0</v>
      </c>
      <c r="H13" s="17" t="n">
        <f aca="false">B13-C13</f>
        <v>0</v>
      </c>
    </row>
    <row r="14" customFormat="false" ht="15" hidden="false" customHeight="false" outlineLevel="0" collapsed="false">
      <c r="A14" s="19" t="s">
        <v>45</v>
      </c>
      <c r="B14" s="20" t="n">
        <f aca="false">COUNTIF('MFA Inventory'!C13:C112,"Network Infrastructure")</f>
        <v>0</v>
      </c>
      <c r="C14" s="20" t="n">
        <f aca="false">COUNTIFS('MFA Inventory'!C13:C112,"Network Infrastructure",'MFA Inventory'!F13:F112,"Enforced")</f>
        <v>0</v>
      </c>
      <c r="D14" s="20" t="n">
        <f aca="false">COUNTIFS('MFA Inventory'!C13:C112,"Network Infrastructure",'MFA Inventory'!F13:F112,"In Progress")</f>
        <v>0</v>
      </c>
      <c r="E14" s="20" t="n">
        <f aca="false">COUNTIFS('MFA Inventory'!C13:C112,"Network Infrastructure",'MFA Inventory'!F13:F112,"Partial")+COUNTIFS('MFA Inventory'!C13:C112,"Network Infrastructure",'MFA Inventory'!F13:F112,"Planned")</f>
        <v>0</v>
      </c>
      <c r="F14" s="20" t="n">
        <f aca="false">COUNTIFS('MFA Inventory'!C13:C112,"Network Infrastructure",'MFA Inventory'!F13:F112,"Not Deployed")+COUNTIFS('MFA Inventory'!C13:C112,"Network Infrastructure",'MFA Inventory'!F13:F112,"Exception Granted")</f>
        <v>0</v>
      </c>
      <c r="G14" s="8" t="n">
        <f aca="false">IFERROR(C14/B14,0)</f>
        <v>0</v>
      </c>
      <c r="H14" s="20" t="n">
        <f aca="false">B14-C14</f>
        <v>0</v>
      </c>
    </row>
    <row r="15" customFormat="false" ht="15" hidden="false" customHeight="false" outlineLevel="0" collapsed="false">
      <c r="A15" s="5" t="s">
        <v>46</v>
      </c>
      <c r="B15" s="17" t="n">
        <f aca="false">COUNTIF('MFA Inventory'!C13:C112,"Developer Tools")</f>
        <v>0</v>
      </c>
      <c r="C15" s="17" t="n">
        <f aca="false">COUNTIFS('MFA Inventory'!C13:C112,"Developer Tools",'MFA Inventory'!F13:F112,"Enforced")</f>
        <v>0</v>
      </c>
      <c r="D15" s="17" t="n">
        <f aca="false">COUNTIFS('MFA Inventory'!C13:C112,"Developer Tools",'MFA Inventory'!F13:F112,"In Progress")</f>
        <v>0</v>
      </c>
      <c r="E15" s="17" t="n">
        <f aca="false">COUNTIFS('MFA Inventory'!C13:C112,"Developer Tools",'MFA Inventory'!F13:F112,"Partial")+COUNTIFS('MFA Inventory'!C13:C112,"Developer Tools",'MFA Inventory'!F13:F112,"Planned")</f>
        <v>0</v>
      </c>
      <c r="F15" s="17" t="n">
        <f aca="false">COUNTIFS('MFA Inventory'!C13:C112,"Developer Tools",'MFA Inventory'!F13:F112,"Not Deployed")+COUNTIFS('MFA Inventory'!C13:C112,"Developer Tools",'MFA Inventory'!F13:F112,"Exception Granted")</f>
        <v>0</v>
      </c>
      <c r="G15" s="18" t="n">
        <f aca="false">IFERROR(C15/B15,0)</f>
        <v>0</v>
      </c>
      <c r="H15" s="17" t="n">
        <f aca="false">B15-C15</f>
        <v>0</v>
      </c>
    </row>
    <row r="16" customFormat="false" ht="15" hidden="false" customHeight="false" outlineLevel="0" collapsed="false">
      <c r="A16" s="19" t="s">
        <v>47</v>
      </c>
      <c r="B16" s="20" t="n">
        <f aca="false">COUNTIF('MFA Inventory'!C13:C112,"Customer Portal")</f>
        <v>0</v>
      </c>
      <c r="C16" s="20" t="n">
        <f aca="false">COUNTIFS('MFA Inventory'!C13:C112,"Customer Portal",'MFA Inventory'!F13:F112,"Enforced")</f>
        <v>0</v>
      </c>
      <c r="D16" s="20" t="n">
        <f aca="false">COUNTIFS('MFA Inventory'!C13:C112,"Customer Portal",'MFA Inventory'!F13:F112,"In Progress")</f>
        <v>0</v>
      </c>
      <c r="E16" s="20" t="n">
        <f aca="false">COUNTIFS('MFA Inventory'!C13:C112,"Customer Portal",'MFA Inventory'!F13:F112,"Partial")+COUNTIFS('MFA Inventory'!C13:C112,"Customer Portal",'MFA Inventory'!F13:F112,"Planned")</f>
        <v>0</v>
      </c>
      <c r="F16" s="20" t="n">
        <f aca="false">COUNTIFS('MFA Inventory'!C13:C112,"Customer Portal",'MFA Inventory'!F13:F112,"Not Deployed")+COUNTIFS('MFA Inventory'!C13:C112,"Customer Portal",'MFA Inventory'!F13:F112,"Exception Granted")</f>
        <v>0</v>
      </c>
      <c r="G16" s="8" t="n">
        <f aca="false">IFERROR(C16/B16,0)</f>
        <v>0</v>
      </c>
      <c r="H16" s="20" t="n">
        <f aca="false">B16-C16</f>
        <v>0</v>
      </c>
    </row>
    <row r="17" customFormat="false" ht="15" hidden="false" customHeight="false" outlineLevel="0" collapsed="false">
      <c r="A17" s="5" t="s">
        <v>48</v>
      </c>
      <c r="B17" s="17" t="n">
        <f aca="false">COUNTIF('MFA Inventory'!C13:C112,"Admin Console")</f>
        <v>0</v>
      </c>
      <c r="C17" s="17" t="n">
        <f aca="false">COUNTIFS('MFA Inventory'!C13:C112,"Admin Console",'MFA Inventory'!F13:F112,"Enforced")</f>
        <v>0</v>
      </c>
      <c r="D17" s="17" t="n">
        <f aca="false">COUNTIFS('MFA Inventory'!C13:C112,"Admin Console",'MFA Inventory'!F13:F112,"In Progress")</f>
        <v>0</v>
      </c>
      <c r="E17" s="17" t="n">
        <f aca="false">COUNTIFS('MFA Inventory'!C13:C112,"Admin Console",'MFA Inventory'!F13:F112,"Partial")+COUNTIFS('MFA Inventory'!C13:C112,"Admin Console",'MFA Inventory'!F13:F112,"Planned")</f>
        <v>0</v>
      </c>
      <c r="F17" s="17" t="n">
        <f aca="false">COUNTIFS('MFA Inventory'!C13:C112,"Admin Console",'MFA Inventory'!F13:F112,"Not Deployed")+COUNTIFS('MFA Inventory'!C13:C112,"Admin Console",'MFA Inventory'!F13:F112,"Exception Granted")</f>
        <v>0</v>
      </c>
      <c r="G17" s="18" t="n">
        <f aca="false">IFERROR(C17/B17,0)</f>
        <v>0</v>
      </c>
      <c r="H17" s="17" t="n">
        <f aca="false">B17-C17</f>
        <v>0</v>
      </c>
    </row>
    <row r="18" customFormat="false" ht="15" hidden="false" customHeight="false" outlineLevel="0" collapsed="false">
      <c r="A18" s="19" t="s">
        <v>49</v>
      </c>
      <c r="B18" s="20" t="n">
        <f aca="false">COUNTIF('MFA Inventory'!C13:C112,"Other")</f>
        <v>0</v>
      </c>
      <c r="C18" s="20" t="n">
        <f aca="false">COUNTIFS('MFA Inventory'!C13:C112,"Other",'MFA Inventory'!F13:F112,"Enforced")</f>
        <v>0</v>
      </c>
      <c r="D18" s="20" t="n">
        <f aca="false">COUNTIFS('MFA Inventory'!C13:C112,"Other",'MFA Inventory'!F13:F112,"In Progress")</f>
        <v>0</v>
      </c>
      <c r="E18" s="20" t="n">
        <f aca="false">COUNTIFS('MFA Inventory'!C13:C112,"Other",'MFA Inventory'!F13:F112,"Partial")+COUNTIFS('MFA Inventory'!C13:C112,"Other",'MFA Inventory'!F13:F112,"Planned")</f>
        <v>0</v>
      </c>
      <c r="F18" s="20" t="n">
        <f aca="false">COUNTIFS('MFA Inventory'!C13:C112,"Other",'MFA Inventory'!F13:F112,"Not Deployed")+COUNTIFS('MFA Inventory'!C13:C112,"Other",'MFA Inventory'!F13:F112,"Exception Granted")</f>
        <v>0</v>
      </c>
      <c r="G18" s="8" t="n">
        <f aca="false">IFERROR(C18/B18,0)</f>
        <v>0</v>
      </c>
      <c r="H18" s="20" t="n">
        <f aca="false">B18-C18</f>
        <v>0</v>
      </c>
    </row>
    <row r="19" customFormat="false" ht="15" hidden="false" customHeight="false" outlineLevel="0" collapsed="false">
      <c r="A19" s="10" t="s">
        <v>50</v>
      </c>
      <c r="B19" s="10" t="n">
        <f aca="false">SUM(B5:B18)</f>
        <v>0</v>
      </c>
      <c r="C19" s="10" t="n">
        <f aca="false">SUM(C5:C18)</f>
        <v>0</v>
      </c>
      <c r="D19" s="10" t="n">
        <f aca="false">SUM(D5:D18)</f>
        <v>0</v>
      </c>
      <c r="E19" s="10" t="n">
        <f aca="false">SUM(E5:E18)</f>
        <v>0</v>
      </c>
      <c r="F19" s="10" t="n">
        <f aca="false">SUM(F5:F18)</f>
        <v>0</v>
      </c>
      <c r="G19" s="21" t="n">
        <f aca="false">IFERROR(C19/B19,0)</f>
        <v>0</v>
      </c>
      <c r="H19" s="10" t="n">
        <f aca="false">SUM(H5:H18)</f>
        <v>0</v>
      </c>
    </row>
  </sheetData>
  <mergeCells count="2">
    <mergeCell ref="A1:H1"/>
    <mergeCell ref="A2:H2"/>
  </mergeCells>
  <conditionalFormatting sqref="G5:G18">
    <cfRule type="cellIs" priority="2" operator="greaterThanOrEqual" aboveAverage="0" equalAverage="0" bottom="0" percent="0" rank="0" text="" dxfId="3">
      <formula>0.9</formula>
    </cfRule>
    <cfRule type="cellIs" priority="3" operator="between" aboveAverage="0" equalAverage="0" bottom="0" percent="0" rank="0" text="" dxfId="4">
      <formula>0.5</formula>
      <formula>0.8999</formula>
    </cfRule>
    <cfRule type="cellIs" priority="4" operator="lessThan" aboveAverage="0" equalAverage="0" bottom="0" percent="0" rank="0" text="" dxfId="7">
      <formula>0.5</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8792F"/>
    <pageSetUpPr fitToPage="false"/>
  </sheetPr>
  <dimension ref="A1:C2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8"/>
    <col collapsed="false" customWidth="true" hidden="false" outlineLevel="0" max="2" min="2" style="0" width="14"/>
    <col collapsed="false" customWidth="true" hidden="false" outlineLevel="0" max="3" min="3" style="0" width="46"/>
  </cols>
  <sheetData>
    <row r="1" customFormat="false" ht="22.05" hidden="false" customHeight="false" outlineLevel="0" collapsed="false">
      <c r="A1" s="1" t="s">
        <v>51</v>
      </c>
      <c r="B1" s="1"/>
      <c r="C1" s="1"/>
    </row>
    <row r="2" customFormat="false" ht="15" hidden="false" customHeight="false" outlineLevel="0" collapsed="false">
      <c r="A2" s="3" t="s">
        <v>52</v>
      </c>
      <c r="B2" s="3"/>
      <c r="C2" s="3"/>
    </row>
    <row r="4" customFormat="false" ht="15" hidden="false" customHeight="true" outlineLevel="0" collapsed="false">
      <c r="A4" s="9" t="s">
        <v>53</v>
      </c>
      <c r="B4" s="9"/>
      <c r="C4" s="9"/>
    </row>
    <row r="5" customFormat="false" ht="23.85" hidden="false" customHeight="false" outlineLevel="0" collapsed="false">
      <c r="A5" s="10" t="s">
        <v>54</v>
      </c>
      <c r="B5" s="10" t="s">
        <v>55</v>
      </c>
      <c r="C5" s="10" t="s">
        <v>56</v>
      </c>
    </row>
    <row r="6" customFormat="false" ht="36" hidden="false" customHeight="true" outlineLevel="0" collapsed="false">
      <c r="A6" s="5" t="s">
        <v>57</v>
      </c>
      <c r="B6" s="22" t="s">
        <v>58</v>
      </c>
      <c r="C6" s="23" t="s">
        <v>59</v>
      </c>
    </row>
    <row r="7" customFormat="false" ht="36" hidden="false" customHeight="true" outlineLevel="0" collapsed="false">
      <c r="A7" s="19" t="s">
        <v>60</v>
      </c>
      <c r="B7" s="22" t="s">
        <v>58</v>
      </c>
      <c r="C7" s="24" t="s">
        <v>61</v>
      </c>
    </row>
    <row r="8" customFormat="false" ht="36" hidden="false" customHeight="true" outlineLevel="0" collapsed="false">
      <c r="A8" s="5" t="s">
        <v>62</v>
      </c>
      <c r="B8" s="22" t="s">
        <v>58</v>
      </c>
      <c r="C8" s="23" t="s">
        <v>63</v>
      </c>
    </row>
    <row r="9" customFormat="false" ht="36" hidden="false" customHeight="true" outlineLevel="0" collapsed="false">
      <c r="A9" s="19" t="s">
        <v>64</v>
      </c>
      <c r="B9" s="22" t="s">
        <v>58</v>
      </c>
      <c r="C9" s="24" t="s">
        <v>65</v>
      </c>
    </row>
    <row r="10" customFormat="false" ht="36" hidden="false" customHeight="true" outlineLevel="0" collapsed="false">
      <c r="A10" s="5" t="s">
        <v>66</v>
      </c>
      <c r="B10" s="25" t="s">
        <v>67</v>
      </c>
      <c r="C10" s="23" t="s">
        <v>68</v>
      </c>
    </row>
    <row r="11" customFormat="false" ht="36" hidden="false" customHeight="true" outlineLevel="0" collapsed="false">
      <c r="A11" s="19" t="s">
        <v>69</v>
      </c>
      <c r="B11" s="26" t="s">
        <v>70</v>
      </c>
      <c r="C11" s="24" t="s">
        <v>71</v>
      </c>
    </row>
    <row r="12" customFormat="false" ht="36" hidden="false" customHeight="true" outlineLevel="0" collapsed="false">
      <c r="A12" s="5" t="s">
        <v>72</v>
      </c>
      <c r="B12" s="27" t="s">
        <v>73</v>
      </c>
      <c r="C12" s="23" t="s">
        <v>74</v>
      </c>
    </row>
    <row r="13" customFormat="false" ht="36" hidden="false" customHeight="true" outlineLevel="0" collapsed="false">
      <c r="A13" s="19" t="s">
        <v>75</v>
      </c>
      <c r="B13" s="27" t="s">
        <v>76</v>
      </c>
      <c r="C13" s="24" t="s">
        <v>77</v>
      </c>
    </row>
    <row r="14" customFormat="false" ht="36" hidden="false" customHeight="true" outlineLevel="0" collapsed="false">
      <c r="A14" s="5" t="s">
        <v>78</v>
      </c>
      <c r="B14" s="22" t="s">
        <v>58</v>
      </c>
      <c r="C14" s="23" t="s">
        <v>79</v>
      </c>
    </row>
    <row r="15" customFormat="false" ht="36" hidden="false" customHeight="true" outlineLevel="0" collapsed="false">
      <c r="A15" s="19" t="s">
        <v>80</v>
      </c>
      <c r="B15" s="27" t="s">
        <v>81</v>
      </c>
      <c r="C15" s="24" t="s">
        <v>82</v>
      </c>
    </row>
    <row r="16" customFormat="false" ht="36" hidden="false" customHeight="true" outlineLevel="0" collapsed="false">
      <c r="A16" s="5" t="s">
        <v>83</v>
      </c>
      <c r="B16" s="28" t="s">
        <v>84</v>
      </c>
      <c r="C16" s="23" t="s">
        <v>85</v>
      </c>
    </row>
    <row r="17" customFormat="false" ht="36" hidden="false" customHeight="true" outlineLevel="0" collapsed="false">
      <c r="A17" s="19" t="s">
        <v>86</v>
      </c>
      <c r="B17" s="27" t="s">
        <v>76</v>
      </c>
      <c r="C17" s="24" t="s">
        <v>87</v>
      </c>
    </row>
    <row r="20" customFormat="false" ht="16.15" hidden="false" customHeight="false" outlineLevel="0" collapsed="false">
      <c r="A20" s="4" t="s">
        <v>88</v>
      </c>
      <c r="B20" s="4"/>
      <c r="C20" s="4"/>
    </row>
    <row r="21" customFormat="false" ht="30" hidden="false" customHeight="true" outlineLevel="0" collapsed="false">
      <c r="A21" s="29" t="s">
        <v>89</v>
      </c>
      <c r="B21" s="29"/>
      <c r="C21" s="29"/>
    </row>
    <row r="22" customFormat="false" ht="30" hidden="false" customHeight="true" outlineLevel="0" collapsed="false">
      <c r="A22" s="29" t="s">
        <v>90</v>
      </c>
      <c r="B22" s="29"/>
      <c r="C22" s="29"/>
    </row>
    <row r="23" customFormat="false" ht="30" hidden="false" customHeight="true" outlineLevel="0" collapsed="false">
      <c r="A23" s="29" t="s">
        <v>91</v>
      </c>
      <c r="B23" s="29"/>
      <c r="C23" s="29"/>
    </row>
    <row r="24" customFormat="false" ht="30" hidden="false" customHeight="true" outlineLevel="0" collapsed="false">
      <c r="A24" s="29" t="s">
        <v>92</v>
      </c>
      <c r="B24" s="29"/>
      <c r="C24" s="29"/>
    </row>
    <row r="25" customFormat="false" ht="30" hidden="false" customHeight="true" outlineLevel="0" collapsed="false">
      <c r="A25" s="29" t="s">
        <v>93</v>
      </c>
      <c r="B25" s="29"/>
      <c r="C25" s="29"/>
    </row>
    <row r="26" customFormat="false" ht="30" hidden="false" customHeight="true" outlineLevel="0" collapsed="false">
      <c r="A26" s="29" t="s">
        <v>94</v>
      </c>
      <c r="B26" s="29"/>
      <c r="C26" s="29"/>
    </row>
  </sheetData>
  <mergeCells count="10">
    <mergeCell ref="A1:C1"/>
    <mergeCell ref="A2:C2"/>
    <mergeCell ref="A4:C4"/>
    <mergeCell ref="A20:C20"/>
    <mergeCell ref="A21:C21"/>
    <mergeCell ref="A22:C22"/>
    <mergeCell ref="A23:C23"/>
    <mergeCell ref="A24:C24"/>
    <mergeCell ref="A25:C25"/>
    <mergeCell ref="A26:C26"/>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5E20"/>
    <pageSetUpPr fitToPage="false"/>
  </sheetPr>
  <dimension ref="A1:I5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4" topLeftCell="C5" activePane="bottomRight" state="frozen"/>
      <selection pane="topLeft" activeCell="A1" activeCellId="0" sqref="A1"/>
      <selection pane="topRight" activeCell="C1" activeCellId="0" sqref="C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22"/>
    <col collapsed="false" customWidth="true" hidden="false" outlineLevel="0" max="7" min="3" style="0" width="14"/>
    <col collapsed="false" customWidth="true" hidden="false" outlineLevel="0" max="8" min="8" style="0" width="12"/>
    <col collapsed="false" customWidth="true" hidden="false" outlineLevel="0" max="9" min="9" style="0" width="22"/>
  </cols>
  <sheetData>
    <row r="1" customFormat="false" ht="22.05" hidden="false" customHeight="false" outlineLevel="0" collapsed="false">
      <c r="A1" s="1" t="s">
        <v>95</v>
      </c>
      <c r="B1" s="1"/>
      <c r="C1" s="1"/>
      <c r="D1" s="1"/>
      <c r="E1" s="1"/>
      <c r="F1" s="1"/>
      <c r="G1" s="1"/>
      <c r="H1" s="1"/>
      <c r="I1" s="1"/>
    </row>
    <row r="2" customFormat="false" ht="15" hidden="false" customHeight="false" outlineLevel="0" collapsed="false">
      <c r="A2" s="3" t="s">
        <v>96</v>
      </c>
      <c r="B2" s="3"/>
      <c r="C2" s="3"/>
      <c r="D2" s="3"/>
      <c r="E2" s="3"/>
      <c r="F2" s="3"/>
      <c r="G2" s="3"/>
      <c r="H2" s="3"/>
      <c r="I2" s="3"/>
    </row>
    <row r="4" customFormat="false" ht="23.85" hidden="false" customHeight="false" outlineLevel="0" collapsed="false">
      <c r="A4" s="10" t="s">
        <v>14</v>
      </c>
      <c r="B4" s="10" t="s">
        <v>97</v>
      </c>
      <c r="C4" s="10" t="s">
        <v>98</v>
      </c>
      <c r="D4" s="10" t="s">
        <v>99</v>
      </c>
      <c r="E4" s="10" t="s">
        <v>100</v>
      </c>
      <c r="F4" s="10" t="s">
        <v>101</v>
      </c>
      <c r="G4" s="10" t="s">
        <v>102</v>
      </c>
      <c r="H4" s="10" t="s">
        <v>103</v>
      </c>
      <c r="I4" s="10" t="s">
        <v>104</v>
      </c>
    </row>
    <row r="5" customFormat="false" ht="15" hidden="false" customHeight="false" outlineLevel="0" collapsed="false">
      <c r="A5" s="11" t="n">
        <v>1</v>
      </c>
      <c r="B5" s="12"/>
      <c r="C5" s="13"/>
      <c r="D5" s="13"/>
      <c r="E5" s="13"/>
      <c r="F5" s="15"/>
      <c r="G5" s="13"/>
      <c r="H5" s="13"/>
      <c r="I5" s="12"/>
    </row>
    <row r="6" customFormat="false" ht="15" hidden="false" customHeight="false" outlineLevel="0" collapsed="false">
      <c r="A6" s="16" t="n">
        <v>2</v>
      </c>
      <c r="B6" s="12"/>
      <c r="C6" s="13"/>
      <c r="D6" s="13"/>
      <c r="E6" s="13"/>
      <c r="F6" s="15"/>
      <c r="G6" s="13"/>
      <c r="H6" s="13"/>
      <c r="I6" s="12"/>
    </row>
    <row r="7" customFormat="false" ht="15" hidden="false" customHeight="false" outlineLevel="0" collapsed="false">
      <c r="A7" s="11" t="n">
        <v>3</v>
      </c>
      <c r="B7" s="12"/>
      <c r="C7" s="13"/>
      <c r="D7" s="13"/>
      <c r="E7" s="13"/>
      <c r="F7" s="15"/>
      <c r="G7" s="13"/>
      <c r="H7" s="13"/>
      <c r="I7" s="12"/>
    </row>
    <row r="8" customFormat="false" ht="15" hidden="false" customHeight="false" outlineLevel="0" collapsed="false">
      <c r="A8" s="16" t="n">
        <v>4</v>
      </c>
      <c r="B8" s="12"/>
      <c r="C8" s="13"/>
      <c r="D8" s="13"/>
      <c r="E8" s="13"/>
      <c r="F8" s="15"/>
      <c r="G8" s="13"/>
      <c r="H8" s="13"/>
      <c r="I8" s="12"/>
    </row>
    <row r="9" customFormat="false" ht="15" hidden="false" customHeight="false" outlineLevel="0" collapsed="false">
      <c r="A9" s="11" t="n">
        <v>5</v>
      </c>
      <c r="B9" s="12"/>
      <c r="C9" s="13"/>
      <c r="D9" s="13"/>
      <c r="E9" s="13"/>
      <c r="F9" s="15"/>
      <c r="G9" s="13"/>
      <c r="H9" s="13"/>
      <c r="I9" s="12"/>
    </row>
    <row r="10" customFormat="false" ht="15" hidden="false" customHeight="false" outlineLevel="0" collapsed="false">
      <c r="A10" s="16" t="n">
        <v>6</v>
      </c>
      <c r="B10" s="12"/>
      <c r="C10" s="13"/>
      <c r="D10" s="13"/>
      <c r="E10" s="13"/>
      <c r="F10" s="15"/>
      <c r="G10" s="13"/>
      <c r="H10" s="13"/>
      <c r="I10" s="12"/>
    </row>
    <row r="11" customFormat="false" ht="15" hidden="false" customHeight="false" outlineLevel="0" collapsed="false">
      <c r="A11" s="11" t="n">
        <v>7</v>
      </c>
      <c r="B11" s="12"/>
      <c r="C11" s="13"/>
      <c r="D11" s="13"/>
      <c r="E11" s="13"/>
      <c r="F11" s="15"/>
      <c r="G11" s="13"/>
      <c r="H11" s="13"/>
      <c r="I11" s="12"/>
    </row>
    <row r="12" customFormat="false" ht="15" hidden="false" customHeight="false" outlineLevel="0" collapsed="false">
      <c r="A12" s="16" t="n">
        <v>8</v>
      </c>
      <c r="B12" s="12"/>
      <c r="C12" s="13"/>
      <c r="D12" s="13"/>
      <c r="E12" s="13"/>
      <c r="F12" s="15"/>
      <c r="G12" s="13"/>
      <c r="H12" s="13"/>
      <c r="I12" s="12"/>
    </row>
    <row r="13" customFormat="false" ht="15" hidden="false" customHeight="false" outlineLevel="0" collapsed="false">
      <c r="A13" s="11" t="n">
        <v>9</v>
      </c>
      <c r="B13" s="12"/>
      <c r="C13" s="13"/>
      <c r="D13" s="13"/>
      <c r="E13" s="13"/>
      <c r="F13" s="15"/>
      <c r="G13" s="13"/>
      <c r="H13" s="13"/>
      <c r="I13" s="12"/>
    </row>
    <row r="14" customFormat="false" ht="15" hidden="false" customHeight="false" outlineLevel="0" collapsed="false">
      <c r="A14" s="16" t="n">
        <v>10</v>
      </c>
      <c r="B14" s="12"/>
      <c r="C14" s="13"/>
      <c r="D14" s="13"/>
      <c r="E14" s="13"/>
      <c r="F14" s="15"/>
      <c r="G14" s="13"/>
      <c r="H14" s="13"/>
      <c r="I14" s="12"/>
    </row>
    <row r="15" customFormat="false" ht="15" hidden="false" customHeight="false" outlineLevel="0" collapsed="false">
      <c r="A15" s="11" t="n">
        <v>11</v>
      </c>
      <c r="B15" s="12"/>
      <c r="C15" s="13"/>
      <c r="D15" s="13"/>
      <c r="E15" s="13"/>
      <c r="F15" s="15"/>
      <c r="G15" s="13"/>
      <c r="H15" s="13"/>
      <c r="I15" s="12"/>
    </row>
    <row r="16" customFormat="false" ht="15" hidden="false" customHeight="false" outlineLevel="0" collapsed="false">
      <c r="A16" s="16" t="n">
        <v>12</v>
      </c>
      <c r="B16" s="12"/>
      <c r="C16" s="13"/>
      <c r="D16" s="13"/>
      <c r="E16" s="13"/>
      <c r="F16" s="15"/>
      <c r="G16" s="13"/>
      <c r="H16" s="13"/>
      <c r="I16" s="12"/>
    </row>
    <row r="17" customFormat="false" ht="15" hidden="false" customHeight="false" outlineLevel="0" collapsed="false">
      <c r="A17" s="11" t="n">
        <v>13</v>
      </c>
      <c r="B17" s="12"/>
      <c r="C17" s="13"/>
      <c r="D17" s="13"/>
      <c r="E17" s="13"/>
      <c r="F17" s="15"/>
      <c r="G17" s="13"/>
      <c r="H17" s="13"/>
      <c r="I17" s="12"/>
    </row>
    <row r="18" customFormat="false" ht="15" hidden="false" customHeight="false" outlineLevel="0" collapsed="false">
      <c r="A18" s="16" t="n">
        <v>14</v>
      </c>
      <c r="B18" s="12"/>
      <c r="C18" s="13"/>
      <c r="D18" s="13"/>
      <c r="E18" s="13"/>
      <c r="F18" s="15"/>
      <c r="G18" s="13"/>
      <c r="H18" s="13"/>
      <c r="I18" s="12"/>
    </row>
    <row r="19" customFormat="false" ht="15" hidden="false" customHeight="false" outlineLevel="0" collapsed="false">
      <c r="A19" s="11" t="n">
        <v>15</v>
      </c>
      <c r="B19" s="12"/>
      <c r="C19" s="13"/>
      <c r="D19" s="13"/>
      <c r="E19" s="13"/>
      <c r="F19" s="15"/>
      <c r="G19" s="13"/>
      <c r="H19" s="13"/>
      <c r="I19" s="12"/>
    </row>
    <row r="20" customFormat="false" ht="15" hidden="false" customHeight="false" outlineLevel="0" collapsed="false">
      <c r="A20" s="16" t="n">
        <v>16</v>
      </c>
      <c r="B20" s="12"/>
      <c r="C20" s="13"/>
      <c r="D20" s="13"/>
      <c r="E20" s="13"/>
      <c r="F20" s="15"/>
      <c r="G20" s="13"/>
      <c r="H20" s="13"/>
      <c r="I20" s="12"/>
    </row>
    <row r="21" customFormat="false" ht="15" hidden="false" customHeight="false" outlineLevel="0" collapsed="false">
      <c r="A21" s="11" t="n">
        <v>17</v>
      </c>
      <c r="B21" s="12"/>
      <c r="C21" s="13"/>
      <c r="D21" s="13"/>
      <c r="E21" s="13"/>
      <c r="F21" s="15"/>
      <c r="G21" s="13"/>
      <c r="H21" s="13"/>
      <c r="I21" s="12"/>
    </row>
    <row r="22" customFormat="false" ht="15" hidden="false" customHeight="false" outlineLevel="0" collapsed="false">
      <c r="A22" s="16" t="n">
        <v>18</v>
      </c>
      <c r="B22" s="12"/>
      <c r="C22" s="13"/>
      <c r="D22" s="13"/>
      <c r="E22" s="13"/>
      <c r="F22" s="15"/>
      <c r="G22" s="13"/>
      <c r="H22" s="13"/>
      <c r="I22" s="12"/>
    </row>
    <row r="23" customFormat="false" ht="15" hidden="false" customHeight="false" outlineLevel="0" collapsed="false">
      <c r="A23" s="11" t="n">
        <v>19</v>
      </c>
      <c r="B23" s="12"/>
      <c r="C23" s="13"/>
      <c r="D23" s="13"/>
      <c r="E23" s="13"/>
      <c r="F23" s="15"/>
      <c r="G23" s="13"/>
      <c r="H23" s="13"/>
      <c r="I23" s="12"/>
    </row>
    <row r="24" customFormat="false" ht="15" hidden="false" customHeight="false" outlineLevel="0" collapsed="false">
      <c r="A24" s="16" t="n">
        <v>20</v>
      </c>
      <c r="B24" s="12"/>
      <c r="C24" s="13"/>
      <c r="D24" s="13"/>
      <c r="E24" s="13"/>
      <c r="F24" s="15"/>
      <c r="G24" s="13"/>
      <c r="H24" s="13"/>
      <c r="I24" s="12"/>
    </row>
    <row r="25" customFormat="false" ht="15" hidden="false" customHeight="false" outlineLevel="0" collapsed="false">
      <c r="A25" s="11" t="n">
        <v>21</v>
      </c>
      <c r="B25" s="12"/>
      <c r="C25" s="13"/>
      <c r="D25" s="13"/>
      <c r="E25" s="13"/>
      <c r="F25" s="15"/>
      <c r="G25" s="13"/>
      <c r="H25" s="13"/>
      <c r="I25" s="12"/>
    </row>
    <row r="26" customFormat="false" ht="15" hidden="false" customHeight="false" outlineLevel="0" collapsed="false">
      <c r="A26" s="16" t="n">
        <v>22</v>
      </c>
      <c r="B26" s="12"/>
      <c r="C26" s="13"/>
      <c r="D26" s="13"/>
      <c r="E26" s="13"/>
      <c r="F26" s="15"/>
      <c r="G26" s="13"/>
      <c r="H26" s="13"/>
      <c r="I26" s="12"/>
    </row>
    <row r="27" customFormat="false" ht="15" hidden="false" customHeight="false" outlineLevel="0" collapsed="false">
      <c r="A27" s="11" t="n">
        <v>23</v>
      </c>
      <c r="B27" s="12"/>
      <c r="C27" s="13"/>
      <c r="D27" s="13"/>
      <c r="E27" s="13"/>
      <c r="F27" s="15"/>
      <c r="G27" s="13"/>
      <c r="H27" s="13"/>
      <c r="I27" s="12"/>
    </row>
    <row r="28" customFormat="false" ht="15" hidden="false" customHeight="false" outlineLevel="0" collapsed="false">
      <c r="A28" s="16" t="n">
        <v>24</v>
      </c>
      <c r="B28" s="12"/>
      <c r="C28" s="13"/>
      <c r="D28" s="13"/>
      <c r="E28" s="13"/>
      <c r="F28" s="15"/>
      <c r="G28" s="13"/>
      <c r="H28" s="13"/>
      <c r="I28" s="12"/>
    </row>
    <row r="29" customFormat="false" ht="15" hidden="false" customHeight="false" outlineLevel="0" collapsed="false">
      <c r="A29" s="11" t="n">
        <v>25</v>
      </c>
      <c r="B29" s="12"/>
      <c r="C29" s="13"/>
      <c r="D29" s="13"/>
      <c r="E29" s="13"/>
      <c r="F29" s="15"/>
      <c r="G29" s="13"/>
      <c r="H29" s="13"/>
      <c r="I29" s="12"/>
    </row>
    <row r="30" customFormat="false" ht="15" hidden="false" customHeight="false" outlineLevel="0" collapsed="false">
      <c r="A30" s="16" t="n">
        <v>26</v>
      </c>
      <c r="B30" s="12"/>
      <c r="C30" s="13"/>
      <c r="D30" s="13"/>
      <c r="E30" s="13"/>
      <c r="F30" s="15"/>
      <c r="G30" s="13"/>
      <c r="H30" s="13"/>
      <c r="I30" s="12"/>
    </row>
    <row r="31" customFormat="false" ht="15" hidden="false" customHeight="false" outlineLevel="0" collapsed="false">
      <c r="A31" s="11" t="n">
        <v>27</v>
      </c>
      <c r="B31" s="12"/>
      <c r="C31" s="13"/>
      <c r="D31" s="13"/>
      <c r="E31" s="13"/>
      <c r="F31" s="15"/>
      <c r="G31" s="13"/>
      <c r="H31" s="13"/>
      <c r="I31" s="12"/>
    </row>
    <row r="32" customFormat="false" ht="15" hidden="false" customHeight="false" outlineLevel="0" collapsed="false">
      <c r="A32" s="16" t="n">
        <v>28</v>
      </c>
      <c r="B32" s="12"/>
      <c r="C32" s="13"/>
      <c r="D32" s="13"/>
      <c r="E32" s="13"/>
      <c r="F32" s="15"/>
      <c r="G32" s="13"/>
      <c r="H32" s="13"/>
      <c r="I32" s="12"/>
    </row>
    <row r="33" customFormat="false" ht="15" hidden="false" customHeight="false" outlineLevel="0" collapsed="false">
      <c r="A33" s="11" t="n">
        <v>29</v>
      </c>
      <c r="B33" s="12"/>
      <c r="C33" s="13"/>
      <c r="D33" s="13"/>
      <c r="E33" s="13"/>
      <c r="F33" s="15"/>
      <c r="G33" s="13"/>
      <c r="H33" s="13"/>
      <c r="I33" s="12"/>
    </row>
    <row r="34" customFormat="false" ht="15" hidden="false" customHeight="false" outlineLevel="0" collapsed="false">
      <c r="A34" s="16" t="n">
        <v>30</v>
      </c>
      <c r="B34" s="12"/>
      <c r="C34" s="13"/>
      <c r="D34" s="13"/>
      <c r="E34" s="13"/>
      <c r="F34" s="15"/>
      <c r="G34" s="13"/>
      <c r="H34" s="13"/>
      <c r="I34" s="12"/>
    </row>
    <row r="35" customFormat="false" ht="15" hidden="false" customHeight="false" outlineLevel="0" collapsed="false">
      <c r="A35" s="11" t="n">
        <v>31</v>
      </c>
      <c r="B35" s="12"/>
      <c r="C35" s="13"/>
      <c r="D35" s="13"/>
      <c r="E35" s="13"/>
      <c r="F35" s="15"/>
      <c r="G35" s="13"/>
      <c r="H35" s="13"/>
      <c r="I35" s="12"/>
    </row>
    <row r="36" customFormat="false" ht="15" hidden="false" customHeight="false" outlineLevel="0" collapsed="false">
      <c r="A36" s="16" t="n">
        <v>32</v>
      </c>
      <c r="B36" s="12"/>
      <c r="C36" s="13"/>
      <c r="D36" s="13"/>
      <c r="E36" s="13"/>
      <c r="F36" s="15"/>
      <c r="G36" s="13"/>
      <c r="H36" s="13"/>
      <c r="I36" s="12"/>
    </row>
    <row r="37" customFormat="false" ht="15" hidden="false" customHeight="false" outlineLevel="0" collapsed="false">
      <c r="A37" s="11" t="n">
        <v>33</v>
      </c>
      <c r="B37" s="12"/>
      <c r="C37" s="13"/>
      <c r="D37" s="13"/>
      <c r="E37" s="13"/>
      <c r="F37" s="15"/>
      <c r="G37" s="13"/>
      <c r="H37" s="13"/>
      <c r="I37" s="12"/>
    </row>
    <row r="38" customFormat="false" ht="15" hidden="false" customHeight="false" outlineLevel="0" collapsed="false">
      <c r="A38" s="16" t="n">
        <v>34</v>
      </c>
      <c r="B38" s="12"/>
      <c r="C38" s="13"/>
      <c r="D38" s="13"/>
      <c r="E38" s="13"/>
      <c r="F38" s="15"/>
      <c r="G38" s="13"/>
      <c r="H38" s="13"/>
      <c r="I38" s="12"/>
    </row>
    <row r="39" customFormat="false" ht="15" hidden="false" customHeight="false" outlineLevel="0" collapsed="false">
      <c r="A39" s="11" t="n">
        <v>35</v>
      </c>
      <c r="B39" s="12"/>
      <c r="C39" s="13"/>
      <c r="D39" s="13"/>
      <c r="E39" s="13"/>
      <c r="F39" s="15"/>
      <c r="G39" s="13"/>
      <c r="H39" s="13"/>
      <c r="I39" s="12"/>
    </row>
    <row r="40" customFormat="false" ht="15" hidden="false" customHeight="false" outlineLevel="0" collapsed="false">
      <c r="A40" s="16" t="n">
        <v>36</v>
      </c>
      <c r="B40" s="12"/>
      <c r="C40" s="13"/>
      <c r="D40" s="13"/>
      <c r="E40" s="13"/>
      <c r="F40" s="15"/>
      <c r="G40" s="13"/>
      <c r="H40" s="13"/>
      <c r="I40" s="12"/>
    </row>
    <row r="41" customFormat="false" ht="15" hidden="false" customHeight="false" outlineLevel="0" collapsed="false">
      <c r="A41" s="11" t="n">
        <v>37</v>
      </c>
      <c r="B41" s="12"/>
      <c r="C41" s="13"/>
      <c r="D41" s="13"/>
      <c r="E41" s="13"/>
      <c r="F41" s="15"/>
      <c r="G41" s="13"/>
      <c r="H41" s="13"/>
      <c r="I41" s="12"/>
    </row>
    <row r="42" customFormat="false" ht="15" hidden="false" customHeight="false" outlineLevel="0" collapsed="false">
      <c r="A42" s="16" t="n">
        <v>38</v>
      </c>
      <c r="B42" s="12"/>
      <c r="C42" s="13"/>
      <c r="D42" s="13"/>
      <c r="E42" s="13"/>
      <c r="F42" s="15"/>
      <c r="G42" s="13"/>
      <c r="H42" s="13"/>
      <c r="I42" s="12"/>
    </row>
    <row r="43" customFormat="false" ht="15" hidden="false" customHeight="false" outlineLevel="0" collapsed="false">
      <c r="A43" s="11" t="n">
        <v>39</v>
      </c>
      <c r="B43" s="12"/>
      <c r="C43" s="13"/>
      <c r="D43" s="13"/>
      <c r="E43" s="13"/>
      <c r="F43" s="15"/>
      <c r="G43" s="13"/>
      <c r="H43" s="13"/>
      <c r="I43" s="12"/>
    </row>
    <row r="44" customFormat="false" ht="15" hidden="false" customHeight="false" outlineLevel="0" collapsed="false">
      <c r="A44" s="16" t="n">
        <v>40</v>
      </c>
      <c r="B44" s="12"/>
      <c r="C44" s="13"/>
      <c r="D44" s="13"/>
      <c r="E44" s="13"/>
      <c r="F44" s="15"/>
      <c r="G44" s="13"/>
      <c r="H44" s="13"/>
      <c r="I44" s="12"/>
    </row>
    <row r="45" customFormat="false" ht="15" hidden="false" customHeight="false" outlineLevel="0" collapsed="false">
      <c r="A45" s="11" t="n">
        <v>41</v>
      </c>
      <c r="B45" s="12"/>
      <c r="C45" s="13"/>
      <c r="D45" s="13"/>
      <c r="E45" s="13"/>
      <c r="F45" s="15"/>
      <c r="G45" s="13"/>
      <c r="H45" s="13"/>
      <c r="I45" s="12"/>
    </row>
    <row r="46" customFormat="false" ht="15" hidden="false" customHeight="false" outlineLevel="0" collapsed="false">
      <c r="A46" s="16" t="n">
        <v>42</v>
      </c>
      <c r="B46" s="12"/>
      <c r="C46" s="13"/>
      <c r="D46" s="13"/>
      <c r="E46" s="13"/>
      <c r="F46" s="15"/>
      <c r="G46" s="13"/>
      <c r="H46" s="13"/>
      <c r="I46" s="12"/>
    </row>
    <row r="47" customFormat="false" ht="15" hidden="false" customHeight="false" outlineLevel="0" collapsed="false">
      <c r="A47" s="11" t="n">
        <v>43</v>
      </c>
      <c r="B47" s="12"/>
      <c r="C47" s="13"/>
      <c r="D47" s="13"/>
      <c r="E47" s="13"/>
      <c r="F47" s="15"/>
      <c r="G47" s="13"/>
      <c r="H47" s="13"/>
      <c r="I47" s="12"/>
    </row>
    <row r="48" customFormat="false" ht="15" hidden="false" customHeight="false" outlineLevel="0" collapsed="false">
      <c r="A48" s="16" t="n">
        <v>44</v>
      </c>
      <c r="B48" s="12"/>
      <c r="C48" s="13"/>
      <c r="D48" s="13"/>
      <c r="E48" s="13"/>
      <c r="F48" s="15"/>
      <c r="G48" s="13"/>
      <c r="H48" s="13"/>
      <c r="I48" s="12"/>
    </row>
    <row r="49" customFormat="false" ht="15" hidden="false" customHeight="false" outlineLevel="0" collapsed="false">
      <c r="A49" s="11" t="n">
        <v>45</v>
      </c>
      <c r="B49" s="12"/>
      <c r="C49" s="13"/>
      <c r="D49" s="13"/>
      <c r="E49" s="13"/>
      <c r="F49" s="15"/>
      <c r="G49" s="13"/>
      <c r="H49" s="13"/>
      <c r="I49" s="12"/>
    </row>
    <row r="50" customFormat="false" ht="15" hidden="false" customHeight="false" outlineLevel="0" collapsed="false">
      <c r="A50" s="16" t="n">
        <v>46</v>
      </c>
      <c r="B50" s="12"/>
      <c r="C50" s="13"/>
      <c r="D50" s="13"/>
      <c r="E50" s="13"/>
      <c r="F50" s="15"/>
      <c r="G50" s="13"/>
      <c r="H50" s="13"/>
      <c r="I50" s="12"/>
    </row>
    <row r="51" customFormat="false" ht="15" hidden="false" customHeight="false" outlineLevel="0" collapsed="false">
      <c r="A51" s="11" t="n">
        <v>47</v>
      </c>
      <c r="B51" s="12"/>
      <c r="C51" s="13"/>
      <c r="D51" s="13"/>
      <c r="E51" s="13"/>
      <c r="F51" s="15"/>
      <c r="G51" s="13"/>
      <c r="H51" s="13"/>
      <c r="I51" s="12"/>
    </row>
    <row r="52" customFormat="false" ht="15" hidden="false" customHeight="false" outlineLevel="0" collapsed="false">
      <c r="A52" s="16" t="n">
        <v>48</v>
      </c>
      <c r="B52" s="12"/>
      <c r="C52" s="13"/>
      <c r="D52" s="13"/>
      <c r="E52" s="13"/>
      <c r="F52" s="15"/>
      <c r="G52" s="13"/>
      <c r="H52" s="13"/>
      <c r="I52" s="12"/>
    </row>
    <row r="53" customFormat="false" ht="15" hidden="false" customHeight="false" outlineLevel="0" collapsed="false">
      <c r="A53" s="11" t="n">
        <v>49</v>
      </c>
      <c r="B53" s="12"/>
      <c r="C53" s="13"/>
      <c r="D53" s="13"/>
      <c r="E53" s="13"/>
      <c r="F53" s="15"/>
      <c r="G53" s="13"/>
      <c r="H53" s="13"/>
      <c r="I53" s="12"/>
    </row>
    <row r="54" customFormat="false" ht="15" hidden="false" customHeight="false" outlineLevel="0" collapsed="false">
      <c r="A54" s="16" t="n">
        <v>50</v>
      </c>
      <c r="B54" s="12"/>
      <c r="C54" s="13"/>
      <c r="D54" s="13"/>
      <c r="E54" s="13"/>
      <c r="F54" s="15"/>
      <c r="G54" s="13"/>
      <c r="H54" s="13"/>
      <c r="I54" s="12"/>
    </row>
  </sheetData>
  <mergeCells count="2">
    <mergeCell ref="A1:I1"/>
    <mergeCell ref="A2:I2"/>
  </mergeCells>
  <conditionalFormatting sqref="E5:E54">
    <cfRule type="cellIs" priority="2" operator="equal" aboveAverage="0" equalAverage="0" bottom="0" percent="0" rank="0" text="" dxfId="7">
      <formula>"P1 - Immediate"</formula>
    </cfRule>
    <cfRule type="cellIs" priority="3" operator="equal" aboveAverage="0" equalAverage="0" bottom="0" percent="0" rank="0" text="" dxfId="5">
      <formula>"P2 - 30 Days"</formula>
    </cfRule>
    <cfRule type="cellIs" priority="4" operator="equal" aboveAverage="0" equalAverage="0" bottom="0" percent="0" rank="0" text="" dxfId="4">
      <formula>"P3 - 60 Days"</formula>
    </cfRule>
    <cfRule type="cellIs" priority="5" operator="equal" aboveAverage="0" equalAverage="0" bottom="0" percent="0" rank="0" text="" dxfId="9">
      <formula>"P4 - 90 Days"</formula>
    </cfRule>
  </conditionalFormatting>
  <conditionalFormatting sqref="H5:H54">
    <cfRule type="cellIs" priority="6" operator="equal" aboveAverage="0" equalAverage="0" bottom="0" percent="0" rank="0" text="" dxfId="3">
      <formula>"Deployed"</formula>
    </cfRule>
    <cfRule type="cellIs" priority="7" operator="equal" aboveAverage="0" equalAverage="0" bottom="0" percent="0" rank="0" text="" dxfId="7">
      <formula>"Blocked"</formula>
    </cfRule>
    <cfRule type="cellIs" priority="8" operator="equal" aboveAverage="0" equalAverage="0" bottom="0" percent="0" rank="0" text="" dxfId="4">
      <formula>"In Progress"</formula>
    </cfRule>
    <cfRule type="cellIs" priority="9" operator="equal" aboveAverage="0" equalAverage="0" bottom="0" percent="0" rank="0" text="" dxfId="10">
      <formula>"Testing"</formula>
    </cfRule>
  </conditionalFormatting>
  <dataValidations count="2">
    <dataValidation allowBlank="true" errorStyle="stop" operator="between" showDropDown="false" showErrorMessage="false" showInputMessage="false" sqref="E5:E54" type="list">
      <formula1>"P1 - Immediate,P2 - 30 Days,P3 - 60 Days,P4 - 90 Days,P5 - Next Cycle"</formula1>
      <formula2>0</formula2>
    </dataValidation>
    <dataValidation allowBlank="true" errorStyle="stop" operator="between" showDropDown="false" showErrorMessage="false" showInputMessage="false" sqref="H5:H54" type="list">
      <formula1>"Not Started,Planning,In Progress,Testing,Deployed,Blocked,Deferred"</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8792F"/>
    <pageSetUpPr fitToPage="false"/>
  </sheetPr>
  <dimension ref="A1:A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90"/>
  </cols>
  <sheetData>
    <row r="1" customFormat="false" ht="22.05" hidden="false" customHeight="false" outlineLevel="0" collapsed="false">
      <c r="A1" s="30" t="s">
        <v>0</v>
      </c>
    </row>
    <row r="2" customFormat="false" ht="15" hidden="false" customHeight="false" outlineLevel="0" collapsed="false">
      <c r="A2" s="31" t="s">
        <v>105</v>
      </c>
    </row>
    <row r="4" customFormat="false" ht="16.15" hidden="false" customHeight="false" outlineLevel="0" collapsed="false">
      <c r="A4" s="32" t="s">
        <v>106</v>
      </c>
    </row>
    <row r="5" customFormat="false" ht="60" hidden="false" customHeight="true" outlineLevel="0" collapsed="false">
      <c r="A5" s="33" t="s">
        <v>107</v>
      </c>
    </row>
    <row r="7" customFormat="false" ht="16.15" hidden="false" customHeight="false" outlineLevel="0" collapsed="false">
      <c r="A7" s="32" t="s">
        <v>108</v>
      </c>
    </row>
    <row r="8" customFormat="false" ht="49.5" hidden="false" customHeight="true" outlineLevel="0" collapsed="false">
      <c r="A8" s="33" t="s">
        <v>109</v>
      </c>
    </row>
    <row r="9" customFormat="false" ht="49.5" hidden="false" customHeight="true" outlineLevel="0" collapsed="false">
      <c r="A9" s="33" t="s">
        <v>110</v>
      </c>
    </row>
    <row r="10" customFormat="false" ht="49.5" hidden="false" customHeight="true" outlineLevel="0" collapsed="false">
      <c r="A10" s="33" t="s">
        <v>111</v>
      </c>
    </row>
    <row r="11" customFormat="false" ht="49.5" hidden="false" customHeight="true" outlineLevel="0" collapsed="false">
      <c r="A11" s="33" t="s">
        <v>112</v>
      </c>
    </row>
    <row r="13" customFormat="false" ht="16.15" hidden="false" customHeight="false" outlineLevel="0" collapsed="false">
      <c r="A13" s="32" t="s">
        <v>113</v>
      </c>
    </row>
    <row r="14" customFormat="false" ht="15" hidden="false" customHeight="false" outlineLevel="0" collapsed="false">
      <c r="A14" s="34" t="s">
        <v>114</v>
      </c>
    </row>
    <row r="16" customFormat="false" ht="15" hidden="false" customHeight="false" outlineLevel="0" collapsed="false">
      <c r="A16" s="35" t="s">
        <v>115</v>
      </c>
    </row>
    <row r="17" customFormat="false" ht="49.5" hidden="false" customHeight="true" outlineLevel="0" collapsed="false">
      <c r="A17" s="36" t="s">
        <v>116</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2026-02-06T17:43:57Z</dcterms:created>
  <dc:creator>openpyxl</dc:creator>
  <dc:description/>
  <dc:language>en-US</dc:language>
  <cp:lastModifiedBy/>
  <dcterms:modified xsi:type="dcterms:W3CDTF">2026-02-06T17:43:58Z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